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fshill\users$\r\Russell.Lawrence2\Documents\Projects\UTTR-N\Restoration\2018\"/>
    </mc:Choice>
  </mc:AlternateContent>
  <workbookProtection workbookPassword="C969" lockStructure="1"/>
  <bookViews>
    <workbookView xWindow="0" yWindow="840" windowWidth="28800" windowHeight="14025" tabRatio="758" activeTab="1"/>
  </bookViews>
  <sheets>
    <sheet name="Instructions" sheetId="24" r:id="rId1"/>
    <sheet name="Mix" sheetId="2" r:id="rId2"/>
    <sheet name="Species List" sheetId="1" r:id="rId3"/>
    <sheet name="Precip Reference" sheetId="6" r:id="rId4"/>
  </sheets>
  <definedNames>
    <definedName name="Life_Form">'Species List'!$B$5:$B$136</definedName>
    <definedName name="PLS">'Species List'!$K$5:$K$136</definedName>
    <definedName name="Price">'Species List'!$E$5:$E$136</definedName>
    <definedName name="Scientific">'Species List'!$D$5:$D$136</definedName>
    <definedName name="Seeds_per_lbs">'Species List'!$H$5:$H$136</definedName>
    <definedName name="Species">'Species List'!$A$5:$A$136</definedName>
    <definedName name="V_1">'Species List'!$M$5:$M$136</definedName>
    <definedName name="V_2">'Species List'!$N$5:$N$136</definedName>
    <definedName name="V_3">'Species List'!$O$5:$O$136</definedName>
    <definedName name="V_4">'Species List'!$P$5:$P$136</definedName>
    <definedName name="V_5">'Species List'!$Q$5:$Q$136</definedName>
  </definedNames>
  <calcPr calcId="152511"/>
</workbook>
</file>

<file path=xl/calcChain.xml><?xml version="1.0" encoding="utf-8"?>
<calcChain xmlns="http://schemas.openxmlformats.org/spreadsheetml/2006/main">
  <c r="J135" i="1" l="1"/>
  <c r="J14" i="1" l="1"/>
  <c r="J5" i="1"/>
  <c r="B10" i="2"/>
  <c r="D13" i="2"/>
  <c r="J133" i="1" l="1"/>
  <c r="J132" i="1"/>
  <c r="J99" i="1"/>
  <c r="J77" i="1" l="1"/>
  <c r="J49" i="1"/>
  <c r="J37" i="1"/>
  <c r="J34" i="1" l="1"/>
  <c r="J31" i="1"/>
  <c r="J21" i="1"/>
  <c r="J7" i="1"/>
  <c r="J15" i="1"/>
  <c r="J123" i="1"/>
  <c r="J106" i="1"/>
  <c r="J76" i="1"/>
  <c r="J6" i="1"/>
  <c r="J8" i="1"/>
  <c r="J9" i="1"/>
  <c r="J10" i="1"/>
  <c r="J11" i="1"/>
  <c r="J12" i="1"/>
  <c r="J13" i="1"/>
  <c r="J16" i="1"/>
  <c r="J17" i="1"/>
  <c r="J18" i="1"/>
  <c r="J19" i="1"/>
  <c r="J20" i="1"/>
  <c r="J22" i="1"/>
  <c r="J23" i="1"/>
  <c r="J24" i="1"/>
  <c r="J25" i="1"/>
  <c r="J26" i="1"/>
  <c r="J27" i="1"/>
  <c r="J28" i="1"/>
  <c r="J29" i="1"/>
  <c r="J30" i="1"/>
  <c r="J32" i="1"/>
  <c r="J33" i="1"/>
  <c r="J35" i="1"/>
  <c r="J36" i="1"/>
  <c r="J38" i="1"/>
  <c r="J39" i="1"/>
  <c r="J40" i="1"/>
  <c r="J41" i="1"/>
  <c r="J42" i="1"/>
  <c r="J43" i="1"/>
  <c r="J44" i="1"/>
  <c r="J45" i="1"/>
  <c r="J46" i="1"/>
  <c r="J47" i="1"/>
  <c r="J48" i="1"/>
  <c r="J50" i="1"/>
  <c r="J51" i="1"/>
  <c r="J52" i="1"/>
  <c r="J53" i="1"/>
  <c r="J54" i="1"/>
  <c r="J55" i="1"/>
  <c r="J56" i="1"/>
  <c r="J57" i="1"/>
  <c r="J58" i="1"/>
  <c r="J59" i="1"/>
  <c r="J60" i="1"/>
  <c r="J61" i="1"/>
  <c r="J62" i="1"/>
  <c r="J63" i="1"/>
  <c r="J64" i="1"/>
  <c r="J65" i="1"/>
  <c r="J66" i="1"/>
  <c r="J67" i="1"/>
  <c r="J68" i="1"/>
  <c r="J69" i="1"/>
  <c r="J70" i="1"/>
  <c r="J71" i="1"/>
  <c r="J72" i="1"/>
  <c r="J73" i="1"/>
  <c r="J74" i="1"/>
  <c r="J75" i="1"/>
  <c r="J78" i="1"/>
  <c r="J79" i="1"/>
  <c r="J80" i="1"/>
  <c r="J81" i="1"/>
  <c r="J82" i="1"/>
  <c r="J83" i="1"/>
  <c r="J84" i="1"/>
  <c r="J85" i="1"/>
  <c r="J86" i="1"/>
  <c r="J87" i="1"/>
  <c r="J88" i="1"/>
  <c r="J89" i="1"/>
  <c r="J90" i="1"/>
  <c r="J91" i="1"/>
  <c r="J92" i="1"/>
  <c r="J93" i="1"/>
  <c r="J94" i="1"/>
  <c r="J95" i="1"/>
  <c r="J96" i="1"/>
  <c r="J97" i="1"/>
  <c r="J98" i="1"/>
  <c r="J101" i="1"/>
  <c r="J102" i="1"/>
  <c r="J103" i="1"/>
  <c r="J104" i="1"/>
  <c r="J105" i="1"/>
  <c r="J107" i="1"/>
  <c r="J108" i="1"/>
  <c r="J109" i="1"/>
  <c r="J110" i="1"/>
  <c r="J111" i="1"/>
  <c r="J112" i="1"/>
  <c r="J113" i="1"/>
  <c r="J114" i="1"/>
  <c r="J115" i="1"/>
  <c r="J116" i="1"/>
  <c r="J117" i="1"/>
  <c r="J118" i="1"/>
  <c r="J119" i="1"/>
  <c r="J120" i="1"/>
  <c r="J121" i="1"/>
  <c r="J122" i="1"/>
  <c r="J124" i="1"/>
  <c r="J125" i="1"/>
  <c r="J126" i="1"/>
  <c r="J127" i="1"/>
  <c r="J128" i="1"/>
  <c r="J129" i="1"/>
  <c r="J130" i="1"/>
  <c r="J131" i="1"/>
  <c r="J134" i="1"/>
  <c r="J136" i="1"/>
  <c r="B9" i="2"/>
  <c r="B29" i="2"/>
  <c r="B28" i="2"/>
  <c r="B27" i="2"/>
  <c r="B26" i="2"/>
  <c r="B25" i="2"/>
  <c r="B24" i="2"/>
  <c r="B23" i="2"/>
  <c r="B22" i="2"/>
  <c r="B21" i="2"/>
  <c r="B20" i="2"/>
  <c r="B19" i="2"/>
  <c r="B18" i="2"/>
  <c r="B17" i="2"/>
  <c r="B16" i="2"/>
  <c r="B15" i="2"/>
  <c r="B14" i="2"/>
  <c r="B13" i="2"/>
  <c r="B12" i="2"/>
  <c r="B11" i="2"/>
  <c r="C36" i="2"/>
  <c r="D29" i="2"/>
  <c r="I9" i="2"/>
  <c r="H11" i="2"/>
  <c r="M11" i="2" s="1"/>
  <c r="I11" i="2"/>
  <c r="H12" i="2"/>
  <c r="I12" i="2"/>
  <c r="M12" i="2"/>
  <c r="H9" i="2"/>
  <c r="M9" i="2"/>
  <c r="H10" i="2"/>
  <c r="M19" i="2"/>
  <c r="M27" i="2"/>
  <c r="M28" i="2"/>
  <c r="M29" i="2"/>
  <c r="I10" i="2"/>
  <c r="H13" i="2"/>
  <c r="I13" i="2"/>
  <c r="K9" i="2"/>
  <c r="G9" i="2"/>
  <c r="I29" i="2"/>
  <c r="I28" i="2"/>
  <c r="I27" i="2"/>
  <c r="I26" i="2"/>
  <c r="I25" i="2"/>
  <c r="I24" i="2"/>
  <c r="I23" i="2"/>
  <c r="I22" i="2"/>
  <c r="I21" i="2"/>
  <c r="I19" i="2"/>
  <c r="I20" i="2"/>
  <c r="I18" i="2"/>
  <c r="M18" i="2" s="1"/>
  <c r="I17" i="2"/>
  <c r="M17" i="2" s="1"/>
  <c r="I16" i="2"/>
  <c r="I15" i="2"/>
  <c r="I14" i="2"/>
  <c r="J9" i="2"/>
  <c r="J10" i="2"/>
  <c r="K10" i="2"/>
  <c r="G10" i="2" s="1"/>
  <c r="J11" i="2"/>
  <c r="K11" i="2"/>
  <c r="L11" i="2" s="1"/>
  <c r="J12" i="2"/>
  <c r="K12" i="2"/>
  <c r="L12" i="2"/>
  <c r="J13" i="2"/>
  <c r="L13" i="2" s="1"/>
  <c r="K13" i="2"/>
  <c r="G13" i="2"/>
  <c r="L16" i="2"/>
  <c r="L17" i="2"/>
  <c r="L18" i="2"/>
  <c r="L27" i="2"/>
  <c r="L28" i="2"/>
  <c r="L29" i="2"/>
  <c r="F31" i="2"/>
  <c r="J14" i="2"/>
  <c r="L14" i="2" s="1"/>
  <c r="K14" i="2"/>
  <c r="J15" i="2"/>
  <c r="L15" i="2" s="1"/>
  <c r="K15" i="2"/>
  <c r="J16" i="2"/>
  <c r="K16" i="2"/>
  <c r="J17" i="2"/>
  <c r="K17" i="2"/>
  <c r="J18" i="2"/>
  <c r="K18" i="2"/>
  <c r="G18" i="2" s="1"/>
  <c r="J19" i="2"/>
  <c r="L19" i="2" s="1"/>
  <c r="K19" i="2"/>
  <c r="G19" i="2" s="1"/>
  <c r="J20" i="2"/>
  <c r="L20" i="2" s="1"/>
  <c r="K20" i="2"/>
  <c r="G20" i="2" s="1"/>
  <c r="J21" i="2"/>
  <c r="K21" i="2"/>
  <c r="G21" i="2" s="1"/>
  <c r="J22" i="2"/>
  <c r="L22" i="2" s="1"/>
  <c r="K22" i="2"/>
  <c r="G22" i="2" s="1"/>
  <c r="J23" i="2"/>
  <c r="L23" i="2" s="1"/>
  <c r="K23" i="2"/>
  <c r="G23" i="2" s="1"/>
  <c r="J24" i="2"/>
  <c r="L24" i="2" s="1"/>
  <c r="K24" i="2"/>
  <c r="G24" i="2" s="1"/>
  <c r="J25" i="2"/>
  <c r="L25" i="2" s="1"/>
  <c r="K25" i="2"/>
  <c r="G25" i="2" s="1"/>
  <c r="J26" i="2"/>
  <c r="L26" i="2" s="1"/>
  <c r="K26" i="2"/>
  <c r="G26" i="2" s="1"/>
  <c r="J27" i="2"/>
  <c r="K27" i="2"/>
  <c r="J28" i="2"/>
  <c r="K28" i="2"/>
  <c r="J29" i="2"/>
  <c r="K29" i="2"/>
  <c r="H14" i="2"/>
  <c r="H15" i="2"/>
  <c r="M15" i="2" s="1"/>
  <c r="H16" i="2"/>
  <c r="M16" i="2" s="1"/>
  <c r="H17" i="2"/>
  <c r="H18" i="2"/>
  <c r="H19" i="2"/>
  <c r="H20" i="2"/>
  <c r="H21" i="2"/>
  <c r="H22" i="2"/>
  <c r="H23" i="2"/>
  <c r="M23" i="2" s="1"/>
  <c r="H24" i="2"/>
  <c r="M24" i="2" s="1"/>
  <c r="H25" i="2"/>
  <c r="H26" i="2"/>
  <c r="H27" i="2"/>
  <c r="H28" i="2"/>
  <c r="H29" i="2"/>
  <c r="D10" i="2"/>
  <c r="D11" i="2"/>
  <c r="D12" i="2"/>
  <c r="D14" i="2"/>
  <c r="D15" i="2"/>
  <c r="D16" i="2"/>
  <c r="D17" i="2"/>
  <c r="D18" i="2"/>
  <c r="D19" i="2"/>
  <c r="D20" i="2"/>
  <c r="D21" i="2"/>
  <c r="D22" i="2"/>
  <c r="D23" i="2"/>
  <c r="D24" i="2"/>
  <c r="D25" i="2"/>
  <c r="D26" i="2"/>
  <c r="D27" i="2"/>
  <c r="D28" i="2"/>
  <c r="D9" i="2"/>
  <c r="G12" i="2"/>
  <c r="G14" i="2"/>
  <c r="G15" i="2"/>
  <c r="G16" i="2"/>
  <c r="G17" i="2"/>
  <c r="G27" i="2"/>
  <c r="G28" i="2"/>
  <c r="G29" i="2"/>
  <c r="P9" i="2"/>
  <c r="P10" i="2"/>
  <c r="P11" i="2"/>
  <c r="P12" i="2"/>
  <c r="P13" i="2"/>
  <c r="P14" i="2"/>
  <c r="P15" i="2"/>
  <c r="P16" i="2"/>
  <c r="P17" i="2"/>
  <c r="P18" i="2"/>
  <c r="P19" i="2"/>
  <c r="T21" i="2"/>
  <c r="T22" i="2"/>
  <c r="T23" i="2"/>
  <c r="T24" i="2"/>
  <c r="T25" i="2"/>
  <c r="T26" i="2"/>
  <c r="T27" i="2"/>
  <c r="T28" i="2"/>
  <c r="T29" i="2"/>
  <c r="T9" i="2"/>
  <c r="T10" i="2"/>
  <c r="T11" i="2"/>
  <c r="T12" i="2"/>
  <c r="T13" i="2"/>
  <c r="T14" i="2"/>
  <c r="T15" i="2"/>
  <c r="T16" i="2"/>
  <c r="T17" i="2"/>
  <c r="T18" i="2"/>
  <c r="T19" i="2"/>
  <c r="T20" i="2"/>
  <c r="S21" i="2"/>
  <c r="S22" i="2"/>
  <c r="S23" i="2"/>
  <c r="S24" i="2"/>
  <c r="S25" i="2"/>
  <c r="S26" i="2"/>
  <c r="S27" i="2"/>
  <c r="S28" i="2"/>
  <c r="S29" i="2"/>
  <c r="S9" i="2"/>
  <c r="S10" i="2"/>
  <c r="S11" i="2"/>
  <c r="S12" i="2"/>
  <c r="S13" i="2"/>
  <c r="S14" i="2"/>
  <c r="S15" i="2"/>
  <c r="S16" i="2"/>
  <c r="S17" i="2"/>
  <c r="S18" i="2"/>
  <c r="S19" i="2"/>
  <c r="S20" i="2"/>
  <c r="R21" i="2"/>
  <c r="R22" i="2"/>
  <c r="R23" i="2"/>
  <c r="R24" i="2"/>
  <c r="R25" i="2"/>
  <c r="R26" i="2"/>
  <c r="R27" i="2"/>
  <c r="R28" i="2"/>
  <c r="R29" i="2"/>
  <c r="R9" i="2"/>
  <c r="R10" i="2"/>
  <c r="R11" i="2"/>
  <c r="R12" i="2"/>
  <c r="R13" i="2"/>
  <c r="R14" i="2"/>
  <c r="R15" i="2"/>
  <c r="R16" i="2"/>
  <c r="R17" i="2"/>
  <c r="R18" i="2"/>
  <c r="R19" i="2"/>
  <c r="R20" i="2"/>
  <c r="Q9" i="2"/>
  <c r="Q10" i="2"/>
  <c r="Q11" i="2"/>
  <c r="Q12" i="2"/>
  <c r="Q13" i="2"/>
  <c r="Q14" i="2"/>
  <c r="Q15" i="2"/>
  <c r="Q16" i="2"/>
  <c r="Q17" i="2"/>
  <c r="Q18" i="2"/>
  <c r="Q19" i="2"/>
  <c r="Q21" i="2"/>
  <c r="Q22" i="2"/>
  <c r="Q23" i="2"/>
  <c r="Q24" i="2"/>
  <c r="Q25" i="2"/>
  <c r="Q26" i="2"/>
  <c r="Q27" i="2"/>
  <c r="Q28" i="2"/>
  <c r="Q29" i="2"/>
  <c r="Q20" i="2"/>
  <c r="P21" i="2"/>
  <c r="P22" i="2"/>
  <c r="P23" i="2"/>
  <c r="P24" i="2"/>
  <c r="P25" i="2"/>
  <c r="P26" i="2"/>
  <c r="P27" i="2"/>
  <c r="P28" i="2"/>
  <c r="P29" i="2"/>
  <c r="P20" i="2"/>
  <c r="L9" i="2"/>
  <c r="M26" i="2" l="1"/>
  <c r="M25" i="2"/>
  <c r="L21" i="2"/>
  <c r="M22" i="2"/>
  <c r="M21" i="2"/>
  <c r="M20" i="2"/>
  <c r="M14" i="2"/>
  <c r="M13" i="2"/>
  <c r="G11" i="2"/>
  <c r="F32" i="2" s="1"/>
  <c r="F30" i="2"/>
  <c r="M10" i="2"/>
  <c r="L10" i="2"/>
  <c r="F34" i="2" l="1"/>
  <c r="M30" i="2"/>
  <c r="F33" i="2" s="1"/>
</calcChain>
</file>

<file path=xl/sharedStrings.xml><?xml version="1.0" encoding="utf-8"?>
<sst xmlns="http://schemas.openxmlformats.org/spreadsheetml/2006/main" count="919" uniqueCount="550">
  <si>
    <t xml:space="preserve">                                                                                                                                                                                                                                                               </t>
  </si>
  <si>
    <t>KIND</t>
  </si>
  <si>
    <t>LF</t>
  </si>
  <si>
    <t>GERM.</t>
  </si>
  <si>
    <t>PURITY</t>
  </si>
  <si>
    <t>SEEDS/#</t>
  </si>
  <si>
    <t>PLS</t>
  </si>
  <si>
    <t>Alkali sacaton</t>
  </si>
  <si>
    <t>Spai</t>
  </si>
  <si>
    <t>Annual Sunflower</t>
  </si>
  <si>
    <t>Hean</t>
  </si>
  <si>
    <t>Basa</t>
  </si>
  <si>
    <t>Poam</t>
  </si>
  <si>
    <t>Birdsfoot Trefoil</t>
  </si>
  <si>
    <t>Loco</t>
  </si>
  <si>
    <t>Putr</t>
  </si>
  <si>
    <t>Black Chokecherry</t>
  </si>
  <si>
    <t>Prvim</t>
  </si>
  <si>
    <t>Lile</t>
  </si>
  <si>
    <t>Blue Grama</t>
  </si>
  <si>
    <t>Bogr</t>
  </si>
  <si>
    <t>Elgl</t>
  </si>
  <si>
    <t>Poca</t>
  </si>
  <si>
    <t>Asci</t>
  </si>
  <si>
    <t>Desert Bitterbrush</t>
  </si>
  <si>
    <t>Pugl</t>
  </si>
  <si>
    <t>Duhurian Wildrye</t>
  </si>
  <si>
    <t>Eldu</t>
  </si>
  <si>
    <t>Kopr</t>
  </si>
  <si>
    <t>Atca</t>
  </si>
  <si>
    <t>Epvi</t>
  </si>
  <si>
    <t>Feid</t>
  </si>
  <si>
    <t>Low Rabbitbrush</t>
  </si>
  <si>
    <t>Chvi</t>
  </si>
  <si>
    <t>Brbi</t>
  </si>
  <si>
    <t>Meadow Foxtail</t>
  </si>
  <si>
    <t>Alar</t>
  </si>
  <si>
    <t>Brma</t>
  </si>
  <si>
    <t>Mountain Rye</t>
  </si>
  <si>
    <t>Semo</t>
  </si>
  <si>
    <t>Spmu</t>
  </si>
  <si>
    <t>Epne</t>
  </si>
  <si>
    <t>Daglpa</t>
  </si>
  <si>
    <t>Pest</t>
  </si>
  <si>
    <t>Prairie junegrass</t>
  </si>
  <si>
    <t>Prickly Lettuce</t>
  </si>
  <si>
    <t>Redtop</t>
  </si>
  <si>
    <t>Agal</t>
  </si>
  <si>
    <t>Reed Canarygrass</t>
  </si>
  <si>
    <t>Phar</t>
  </si>
  <si>
    <t>Rice Hulls</t>
  </si>
  <si>
    <t>ArtrT</t>
  </si>
  <si>
    <t>ArtrV</t>
  </si>
  <si>
    <t>ArtrW</t>
  </si>
  <si>
    <t>Onvi</t>
  </si>
  <si>
    <t>Pose</t>
  </si>
  <si>
    <t>Bocu</t>
  </si>
  <si>
    <t>Silvery Lupine</t>
  </si>
  <si>
    <t>Luar</t>
  </si>
  <si>
    <t>Sami</t>
  </si>
  <si>
    <t>Smooth Sumac</t>
  </si>
  <si>
    <t>Rhgl</t>
  </si>
  <si>
    <t>Elwa</t>
  </si>
  <si>
    <t>Squaw Apple</t>
  </si>
  <si>
    <t>Pera</t>
  </si>
  <si>
    <t>Come</t>
  </si>
  <si>
    <t>Trfr</t>
  </si>
  <si>
    <t>Sweetanise</t>
  </si>
  <si>
    <t>Osoc</t>
  </si>
  <si>
    <t>Phpr</t>
  </si>
  <si>
    <t>Cemo</t>
  </si>
  <si>
    <t>Heut</t>
  </si>
  <si>
    <t>Agsm</t>
  </si>
  <si>
    <t>Acmi</t>
  </si>
  <si>
    <t>Chna</t>
  </si>
  <si>
    <t>Spco</t>
  </si>
  <si>
    <t>Shadscale Saltbrush</t>
  </si>
  <si>
    <t>Atco</t>
  </si>
  <si>
    <t>Cele</t>
  </si>
  <si>
    <t>Vimu</t>
  </si>
  <si>
    <t>Genus species code</t>
  </si>
  <si>
    <t>Price/bulk LB</t>
  </si>
  <si>
    <t>Yellow Sweetclover</t>
  </si>
  <si>
    <t>Meof</t>
  </si>
  <si>
    <t>Mesa</t>
  </si>
  <si>
    <t>Spgr</t>
  </si>
  <si>
    <t>Pepa</t>
  </si>
  <si>
    <t>Salina Wildrye</t>
  </si>
  <si>
    <t>Elsa</t>
  </si>
  <si>
    <t>Inland Saltgrass</t>
  </si>
  <si>
    <t>Disp</t>
  </si>
  <si>
    <t>Nuttall's Alkaligrass</t>
  </si>
  <si>
    <t>Punu</t>
  </si>
  <si>
    <t>Sand Dropseed</t>
  </si>
  <si>
    <t>Spcr</t>
  </si>
  <si>
    <t>Sheep Fescue</t>
  </si>
  <si>
    <t>Feov</t>
  </si>
  <si>
    <t>Strawberry Clover</t>
  </si>
  <si>
    <t>Firecracker Penstemon</t>
  </si>
  <si>
    <t>Peea</t>
  </si>
  <si>
    <t>American Vetch</t>
  </si>
  <si>
    <t>Viam</t>
  </si>
  <si>
    <t>Meadow Sedge</t>
  </si>
  <si>
    <t>Capr</t>
  </si>
  <si>
    <t>Spiny Hopsage</t>
  </si>
  <si>
    <t>Grsp</t>
  </si>
  <si>
    <t>Cela</t>
  </si>
  <si>
    <t>Muttongrass</t>
  </si>
  <si>
    <t>Pofe</t>
  </si>
  <si>
    <t>Hardstem Bullrush</t>
  </si>
  <si>
    <t>Scac</t>
  </si>
  <si>
    <t>Rhtr</t>
  </si>
  <si>
    <t>Beaked Sedge</t>
  </si>
  <si>
    <t>Caro</t>
  </si>
  <si>
    <t>Amal</t>
  </si>
  <si>
    <t>Buda</t>
  </si>
  <si>
    <t>Toe Jam</t>
  </si>
  <si>
    <t>Immigrant</t>
  </si>
  <si>
    <t>Seed: Common Name</t>
  </si>
  <si>
    <t>Seed: Scientific Name</t>
  </si>
  <si>
    <t>Cost per pound</t>
  </si>
  <si>
    <t>Total Pounds</t>
  </si>
  <si>
    <t># Seeds/lb</t>
  </si>
  <si>
    <t># of Viable Seeds/sq foot</t>
  </si>
  <si>
    <t>Total Cost</t>
  </si>
  <si>
    <t>Acres</t>
  </si>
  <si>
    <t>Budget</t>
  </si>
  <si>
    <t>Variety</t>
  </si>
  <si>
    <t>Alfalfa</t>
  </si>
  <si>
    <t>Arrowleaf Balsamroot</t>
  </si>
  <si>
    <t>Ladak</t>
  </si>
  <si>
    <t>Nomad</t>
  </si>
  <si>
    <t>Ranger</t>
  </si>
  <si>
    <t>Spreador 4</t>
  </si>
  <si>
    <t>Sherman</t>
  </si>
  <si>
    <t>Big Bluegrass</t>
  </si>
  <si>
    <t>Big Squirreltail</t>
  </si>
  <si>
    <t>Bitterbrush</t>
  </si>
  <si>
    <t>Blue Flax</t>
  </si>
  <si>
    <t>Elkton</t>
  </si>
  <si>
    <t>Blue Wildrye</t>
  </si>
  <si>
    <t>Bottlebrush Squirreltail</t>
  </si>
  <si>
    <t>Texoka</t>
  </si>
  <si>
    <t>Buffalograss</t>
  </si>
  <si>
    <t>Canbar</t>
  </si>
  <si>
    <t>Canby Bluegrass</t>
  </si>
  <si>
    <t>Lutana</t>
  </si>
  <si>
    <t>Cicer Milkvetch</t>
  </si>
  <si>
    <t>Crested Wheatgrass</t>
  </si>
  <si>
    <t>Appar</t>
  </si>
  <si>
    <t>Maple Grove</t>
  </si>
  <si>
    <t>Anatone</t>
  </si>
  <si>
    <t>Goldar</t>
  </si>
  <si>
    <t>P-7</t>
  </si>
  <si>
    <t>Hycrest</t>
  </si>
  <si>
    <t>Douglas</t>
  </si>
  <si>
    <t>Ephraim</t>
  </si>
  <si>
    <t>CD-II</t>
  </si>
  <si>
    <t xml:space="preserve">Nordan </t>
  </si>
  <si>
    <t>Trailhead</t>
  </si>
  <si>
    <t>Magnar</t>
  </si>
  <si>
    <t>Rimrock</t>
  </si>
  <si>
    <t>White River</t>
  </si>
  <si>
    <t>Nezpar</t>
  </si>
  <si>
    <t>Oahe</t>
  </si>
  <si>
    <t>Rush</t>
  </si>
  <si>
    <t>V_1</t>
  </si>
  <si>
    <t>V_2</t>
  </si>
  <si>
    <t>V_3</t>
  </si>
  <si>
    <t>V_4</t>
  </si>
  <si>
    <t>V_5</t>
  </si>
  <si>
    <t>Curlleaf Mountain Mahogany</t>
  </si>
  <si>
    <t>Forage Kochia</t>
  </si>
  <si>
    <t>Fourwing Saltbush</t>
  </si>
  <si>
    <t>Viva</t>
  </si>
  <si>
    <t>Galleta</t>
  </si>
  <si>
    <t>Gooseberryleaf Globemallow</t>
  </si>
  <si>
    <t>Great Basin Wildrye</t>
  </si>
  <si>
    <t>Green Ephedra</t>
  </si>
  <si>
    <t>Lodorm</t>
  </si>
  <si>
    <t>Green Needlegrass</t>
  </si>
  <si>
    <t>Joseph</t>
  </si>
  <si>
    <t>Idaho Fescue</t>
  </si>
  <si>
    <t>Indian Ricegrass</t>
  </si>
  <si>
    <t>Intermediate Wheatgrass</t>
  </si>
  <si>
    <t>Meadow Brome</t>
  </si>
  <si>
    <t>Regar</t>
  </si>
  <si>
    <t>Bromar</t>
  </si>
  <si>
    <t>Mountain Brome</t>
  </si>
  <si>
    <t>Munro Globemallow</t>
  </si>
  <si>
    <t>Needle and Thread</t>
  </si>
  <si>
    <t>Nevada Ephedra</t>
  </si>
  <si>
    <t>Paiute</t>
  </si>
  <si>
    <t>Orchardgrass</t>
  </si>
  <si>
    <t>Palmer Penstemon</t>
  </si>
  <si>
    <t>Luna</t>
  </si>
  <si>
    <t>Pubescent Wheatgrass</t>
  </si>
  <si>
    <t>Bandera</t>
  </si>
  <si>
    <t>Bozoisky</t>
  </si>
  <si>
    <t>Rocky Mountain Penstemon</t>
  </si>
  <si>
    <t>Russian Wildrye</t>
  </si>
  <si>
    <t>Sagebrush, Basin Big</t>
  </si>
  <si>
    <t>Sagebrush, Mountain</t>
  </si>
  <si>
    <t>Sagebrush, Wyoming</t>
  </si>
  <si>
    <t>Eski</t>
  </si>
  <si>
    <t>Sainfoin</t>
  </si>
  <si>
    <t>Sandberg Bluegrass</t>
  </si>
  <si>
    <t>Saskatoon Serviceberry</t>
  </si>
  <si>
    <t>Scarlet Globemallow</t>
  </si>
  <si>
    <t>Showy Goldeneye</t>
  </si>
  <si>
    <t>Vavilov</t>
  </si>
  <si>
    <t>Siberian Wheatgrass</t>
  </si>
  <si>
    <t>Sideoats Grama</t>
  </si>
  <si>
    <t>Skunkbrush</t>
  </si>
  <si>
    <t>San Luis</t>
  </si>
  <si>
    <t>Slender Wheatgrass</t>
  </si>
  <si>
    <t>Delar</t>
  </si>
  <si>
    <t>Small Burnet</t>
  </si>
  <si>
    <t>Secar</t>
  </si>
  <si>
    <t>Snake River Wheatgrass</t>
  </si>
  <si>
    <t>Stansbury Cliffrose</t>
  </si>
  <si>
    <t>Sodar</t>
  </si>
  <si>
    <t>Streambank Wheatgrass</t>
  </si>
  <si>
    <t>Alkar</t>
  </si>
  <si>
    <t>Tall Wheatgrass</t>
  </si>
  <si>
    <t>Bannock</t>
  </si>
  <si>
    <t>Critana</t>
  </si>
  <si>
    <t>Thickspike Wheatgrass</t>
  </si>
  <si>
    <t>Timothy</t>
  </si>
  <si>
    <t>True Mountain Mahogany</t>
  </si>
  <si>
    <t>Timp</t>
  </si>
  <si>
    <t>Utah Sweetvech</t>
  </si>
  <si>
    <t>Arriba</t>
  </si>
  <si>
    <t>Western Wheatgrass</t>
  </si>
  <si>
    <t>Western Yarrow</t>
  </si>
  <si>
    <t>Whitestem Rubber Rabbitbrush</t>
  </si>
  <si>
    <t>Winterfat</t>
  </si>
  <si>
    <t>Niner</t>
  </si>
  <si>
    <t>Pierre</t>
  </si>
  <si>
    <t>Bulk Pounds per acre</t>
  </si>
  <si>
    <t>PLS Pounds per acre</t>
  </si>
  <si>
    <t>Average PLS</t>
  </si>
  <si>
    <t>Bluebunch Wheatgrass</t>
  </si>
  <si>
    <t>Total</t>
  </si>
  <si>
    <t>Bulk lbs/acre</t>
  </si>
  <si>
    <t>PLS lbs/acre</t>
  </si>
  <si>
    <t>Dollars/acre</t>
  </si>
  <si>
    <t>Project Name</t>
  </si>
  <si>
    <t>Database #</t>
  </si>
  <si>
    <r>
      <t>Live seed/ft</t>
    </r>
    <r>
      <rPr>
        <vertAlign val="superscript"/>
        <sz val="10"/>
        <rFont val="Arial"/>
        <family val="2"/>
      </rPr>
      <t>2</t>
    </r>
  </si>
  <si>
    <t>Habitat Treatment</t>
  </si>
  <si>
    <t>Habitat Treatments</t>
  </si>
  <si>
    <t>Varieties</t>
  </si>
  <si>
    <t>Drill</t>
  </si>
  <si>
    <t>Broadcast</t>
  </si>
  <si>
    <t>Broadcast/Chain</t>
  </si>
  <si>
    <t>Broadcast/Harrow</t>
  </si>
  <si>
    <t>Broadcast/Aerator</t>
  </si>
  <si>
    <t>Broadcast/Bullhog</t>
  </si>
  <si>
    <t>Other</t>
  </si>
  <si>
    <t>Notes</t>
  </si>
  <si>
    <t>Plant Material/Precipitation List</t>
  </si>
  <si>
    <t>8-12</t>
  </si>
  <si>
    <t>12-14</t>
  </si>
  <si>
    <t xml:space="preserve"> </t>
  </si>
  <si>
    <t>14-16</t>
  </si>
  <si>
    <t>&lt;8</t>
  </si>
  <si>
    <t>Alkali Sacaton</t>
  </si>
  <si>
    <t>16-25+</t>
  </si>
  <si>
    <t>Dahurian Wildrye</t>
  </si>
  <si>
    <t>Mountian Rye</t>
  </si>
  <si>
    <t>Prairie Junegrass</t>
  </si>
  <si>
    <t>Sideoats grama</t>
  </si>
  <si>
    <t>Sweet Anise</t>
  </si>
  <si>
    <t>Utah Sweetvetch</t>
  </si>
  <si>
    <t>Utah Serviceberry</t>
  </si>
  <si>
    <t>Scientific Name</t>
  </si>
  <si>
    <t>Medicago sativa</t>
  </si>
  <si>
    <t>Sporobolus airoides</t>
  </si>
  <si>
    <t>Vicia americana</t>
  </si>
  <si>
    <t>Helianthus annuus</t>
  </si>
  <si>
    <t>Balsamorhiza sagittata</t>
  </si>
  <si>
    <t>Carex rostrata</t>
  </si>
  <si>
    <t>Poa ampla</t>
  </si>
  <si>
    <t>Lotus corniculatus</t>
  </si>
  <si>
    <t>Purshia tridentata</t>
  </si>
  <si>
    <t>Prunus virginiana</t>
  </si>
  <si>
    <t>Linum lewisii</t>
  </si>
  <si>
    <t>Bouteloua gracilis</t>
  </si>
  <si>
    <t>Elymus glaucus</t>
  </si>
  <si>
    <t>Buchloe dactyloides</t>
  </si>
  <si>
    <t>Poa canbyi</t>
  </si>
  <si>
    <t>Astragalus cicer</t>
  </si>
  <si>
    <t>Agropyron cristatum</t>
  </si>
  <si>
    <t>Cercocarpus ledifolius</t>
  </si>
  <si>
    <t>Purshia gladulosa</t>
  </si>
  <si>
    <t>Elymus dahuricus</t>
  </si>
  <si>
    <t>Penstemon eatonii</t>
  </si>
  <si>
    <t>Kochia prostrata</t>
  </si>
  <si>
    <t>Atriplex canescens</t>
  </si>
  <si>
    <t>Ephedra viridis</t>
  </si>
  <si>
    <t>Scirpus acutus</t>
  </si>
  <si>
    <t>Festuca idahoensis</t>
  </si>
  <si>
    <t>Hard Fescue</t>
  </si>
  <si>
    <t>Distichlis spicata</t>
  </si>
  <si>
    <t>Chrysothamnus viscidiflorus</t>
  </si>
  <si>
    <t>Bromus biebersteinii</t>
  </si>
  <si>
    <t>Alopecurus arundinaceus</t>
  </si>
  <si>
    <t>Bromus marginatus</t>
  </si>
  <si>
    <t>Secale montanum</t>
  </si>
  <si>
    <t>Sphaeralcea munroana</t>
  </si>
  <si>
    <t>Poa fendleriana</t>
  </si>
  <si>
    <t>Ephedra nevadensis</t>
  </si>
  <si>
    <t>Dactylis glomerata</t>
  </si>
  <si>
    <t>Penstemon palmeri</t>
  </si>
  <si>
    <t>Lactuca serriola</t>
  </si>
  <si>
    <t>Lase</t>
  </si>
  <si>
    <t>Agrostis alba</t>
  </si>
  <si>
    <t>Phalaris arundinacea</t>
  </si>
  <si>
    <t>Penstemon strictus</t>
  </si>
  <si>
    <t>Artemisia tridentata tridentata</t>
  </si>
  <si>
    <t>Artemisia tridentata wyomingensis</t>
  </si>
  <si>
    <t>Artemisia tridentata vaseyana</t>
  </si>
  <si>
    <t>Onobrychis viciifolia</t>
  </si>
  <si>
    <t>Elymus salinus</t>
  </si>
  <si>
    <t>Sporobolus cryptandrus</t>
  </si>
  <si>
    <t>Poa secunda</t>
  </si>
  <si>
    <t>Amelanchier alnifolia</t>
  </si>
  <si>
    <t>Sphaeralcea coccinea</t>
  </si>
  <si>
    <t>Atriplex confertifolia</t>
  </si>
  <si>
    <t>Festuca Ovina</t>
  </si>
  <si>
    <t>Viguiera multiflora</t>
  </si>
  <si>
    <t>Bouteloua curtipendula</t>
  </si>
  <si>
    <t>Lupinus arenteus</t>
  </si>
  <si>
    <t>Rhus trilobata</t>
  </si>
  <si>
    <t>Sanguisorba minor</t>
  </si>
  <si>
    <t>Rhus glabra</t>
  </si>
  <si>
    <t>Elymus wawawaiensis</t>
  </si>
  <si>
    <t>Grayia spinosa</t>
  </si>
  <si>
    <t>Peraphyllum ramosissimum</t>
  </si>
  <si>
    <t>Cowania mexicana</t>
  </si>
  <si>
    <t>Trifolium fragiferum</t>
  </si>
  <si>
    <t>Osmorhiza occidentalis</t>
  </si>
  <si>
    <t>Phleum pratense</t>
  </si>
  <si>
    <t>Cercocarpus montanus</t>
  </si>
  <si>
    <t>Hedysarum utahensis</t>
  </si>
  <si>
    <t>Achillea millefolium</t>
  </si>
  <si>
    <t>Chrysothamnus nauseosus</t>
  </si>
  <si>
    <t>Ceratoides lanata</t>
  </si>
  <si>
    <t>Melilotus officinalis</t>
  </si>
  <si>
    <t>Puccinellia nuttalliana</t>
  </si>
  <si>
    <t>Festuca brevipila</t>
  </si>
  <si>
    <t>Febr7</t>
  </si>
  <si>
    <t>Grasses</t>
  </si>
  <si>
    <t>Shrubs</t>
  </si>
  <si>
    <t>Forbs</t>
  </si>
  <si>
    <t>Grasslike</t>
  </si>
  <si>
    <t>Newhy Wheatgrass</t>
  </si>
  <si>
    <t>Elho</t>
  </si>
  <si>
    <t>Elymus hoffmanii</t>
  </si>
  <si>
    <t>Durar</t>
  </si>
  <si>
    <t>Instructions for Using the Seed Mix Spreadsheet</t>
  </si>
  <si>
    <t>How to use the spreadsheets:</t>
  </si>
  <si>
    <t xml:space="preserve">3)  The next thing you need to enter is the "Bulk Pounds per acre."  When you are doing this, remember that not all seeds are the same size.  For example, the number of seeds in a pound of yarrow is not the same as the number in a pound of fourwing saltbush.  To help you with this we have included the "# of Viable Seeds/sq foot" column.  You want the Total number of live seeds/sq foot to be somewhere between 40 and 60.  </t>
  </si>
  <si>
    <t>4)  If a project has a dribbler mix or sagebrush or kochia that is going to be seeded separate include them on the same mix sheet for that project but include a note at the bottom of the sheet.  If there is anything unique about this seed mix that we have talked about be sure to include it in the note section as well.  We will mix well over 100 mixes each fall so we don't remember the details of every mix.  Thanks.  We hope this is helpful for you.  We know this will help us a lot.</t>
  </si>
  <si>
    <t>Any</t>
  </si>
  <si>
    <t>Carex praegracilis</t>
  </si>
  <si>
    <t>Grasslikes</t>
  </si>
  <si>
    <t xml:space="preserve">2)  The "Seed:Commmon Name" column is where you will enter the species that you want in your mix.  You can enter this information one of two ways.  You can either use the drop down list that is available in each cell in that column or you can type in the species you want.  The catch with typing in the species is you have to spell/type it the way it appears in the inventory list.  Once you have selected the species you want you then select the variety in the "Variety" column.  This is done with the drop down list as well.  If you don't have a preference on the variety that we use or if the species doesn't have a varienty to choose please select "any" for the variety.  </t>
  </si>
  <si>
    <t>This spreadsheet is designed to help you as the field biologist create seed mixes and estimates for your projects.  This will also unify the format that seed requests are sent to the GBRC. You will need to prepare a seed mix for each project that requires seed and attach it to the proposal in the database.  All seed requests need to be completed by the May 15th deadline.</t>
  </si>
  <si>
    <t>Approximate Date Needed</t>
  </si>
  <si>
    <r>
      <t xml:space="preserve">1)  Columns or rows titled in </t>
    </r>
    <r>
      <rPr>
        <b/>
        <sz val="10"/>
        <color indexed="10"/>
        <rFont val="Arial"/>
        <family val="2"/>
      </rPr>
      <t>Bold Red</t>
    </r>
    <r>
      <rPr>
        <sz val="10"/>
        <color indexed="10"/>
        <rFont val="Arial"/>
        <family val="2"/>
      </rPr>
      <t xml:space="preserve"> </t>
    </r>
    <r>
      <rPr>
        <sz val="10"/>
        <rFont val="Arial"/>
        <family val="2"/>
      </rPr>
      <t>are the areas you will need to fill in for each project.  At the top of the mix sheet there is a place to fill in the project name, database #, acres, budget, habitat treatment, and approximate date needed. Be sure to use the project name that is used in the database.  Under Habitat Treatment is a dropdown list of basic seed application methods.  If your seed application is different from what is available in the list select "other" and provide details in the notes at the bottom of the sheet.</t>
    </r>
  </si>
  <si>
    <t>Bluejoint Reedgrass</t>
  </si>
  <si>
    <t>Caca</t>
  </si>
  <si>
    <t>Calamagrostis canadensis</t>
  </si>
  <si>
    <t>Columbia Needlegrass</t>
  </si>
  <si>
    <t>Rocky Mountain Bee Plant</t>
  </si>
  <si>
    <t>Clse</t>
  </si>
  <si>
    <t>Cleome serrulata</t>
  </si>
  <si>
    <t>Bozoisky II</t>
  </si>
  <si>
    <t>Alsike Clover</t>
  </si>
  <si>
    <t>Trhy</t>
  </si>
  <si>
    <t>Trifolium hybridum</t>
  </si>
  <si>
    <t>Nebraska Sedge</t>
  </si>
  <si>
    <t>Cane</t>
  </si>
  <si>
    <t>Carex Nebrascensis</t>
  </si>
  <si>
    <t>Water Sedge</t>
  </si>
  <si>
    <t>Caaq</t>
  </si>
  <si>
    <t>Carex aquatilis</t>
  </si>
  <si>
    <t>Alma</t>
  </si>
  <si>
    <t>Hachita</t>
  </si>
  <si>
    <t>Sphaeralcea grossularifolia</t>
  </si>
  <si>
    <t>Paloma</t>
  </si>
  <si>
    <t>Covar</t>
  </si>
  <si>
    <t>Baltic Rush</t>
  </si>
  <si>
    <t>Juba</t>
  </si>
  <si>
    <t>Juncus balticus</t>
  </si>
  <si>
    <t>Lipe</t>
  </si>
  <si>
    <t>Linum perenne</t>
  </si>
  <si>
    <t>Creeping Foxtail</t>
  </si>
  <si>
    <t>Garrison</t>
  </si>
  <si>
    <t>Creeping Spikerush</t>
  </si>
  <si>
    <t>Elpa</t>
  </si>
  <si>
    <t>Eleocharis palustris</t>
  </si>
  <si>
    <t>Lewis Flax</t>
  </si>
  <si>
    <t>Alopecurus pratensis</t>
  </si>
  <si>
    <t>Hycrest II</t>
  </si>
  <si>
    <t>Mountain Home</t>
  </si>
  <si>
    <t>UP Colorado</t>
  </si>
  <si>
    <t>UDWR Tetra</t>
  </si>
  <si>
    <t>Snowberry</t>
  </si>
  <si>
    <t>Syor</t>
  </si>
  <si>
    <t>Symphoricarpos oreophilus</t>
  </si>
  <si>
    <t>Dusty Penstemon</t>
  </si>
  <si>
    <t>Peco5</t>
  </si>
  <si>
    <t>Penstemon comarrhenus</t>
  </si>
  <si>
    <t>Sagebrush, Black</t>
  </si>
  <si>
    <t>Arno</t>
  </si>
  <si>
    <t>Artemisia nova</t>
  </si>
  <si>
    <t>Erum</t>
  </si>
  <si>
    <t>Eriogonum umbellatum</t>
  </si>
  <si>
    <t>Sulfur-flower Buckwheat</t>
  </si>
  <si>
    <t>Letterman Needlegrass</t>
  </si>
  <si>
    <t>Stle</t>
  </si>
  <si>
    <t>Stipa lettermani</t>
  </si>
  <si>
    <t>Quickgaurd</t>
  </si>
  <si>
    <t>Sterile Triticale</t>
  </si>
  <si>
    <t>Triticosecale</t>
  </si>
  <si>
    <t>Forage Kochia - Snowstorm</t>
  </si>
  <si>
    <t>Snowstorm</t>
  </si>
  <si>
    <t>First Strike</t>
  </si>
  <si>
    <t>Eagle</t>
  </si>
  <si>
    <t>Continental</t>
  </si>
  <si>
    <t>Vavilov II</t>
  </si>
  <si>
    <t>Fernleaf Biscuitroot</t>
  </si>
  <si>
    <t>Lodi</t>
  </si>
  <si>
    <t>Lomatium disectum</t>
  </si>
  <si>
    <t>Purple Prairie Clover</t>
  </si>
  <si>
    <t>Dapu</t>
  </si>
  <si>
    <t>Dalea purpurea</t>
  </si>
  <si>
    <t>Prairie Coneflower</t>
  </si>
  <si>
    <t>Stillwater</t>
  </si>
  <si>
    <t>Raco</t>
  </si>
  <si>
    <t>Ratibida columnifera</t>
  </si>
  <si>
    <t>Bannock II</t>
  </si>
  <si>
    <t>Shar</t>
  </si>
  <si>
    <t>Shepherida argentea</t>
  </si>
  <si>
    <t>Silver Buffaloberry</t>
  </si>
  <si>
    <t>Thickleaf Penstemon</t>
  </si>
  <si>
    <t>Pepa6</t>
  </si>
  <si>
    <t>Penstemon pachyphylus</t>
  </si>
  <si>
    <t>Elmu</t>
  </si>
  <si>
    <t>Elymus multisetus</t>
  </si>
  <si>
    <t>Columbia</t>
  </si>
  <si>
    <t>Fish Creek</t>
  </si>
  <si>
    <t>Star Lake</t>
  </si>
  <si>
    <t>Cache</t>
  </si>
  <si>
    <t>Garnet</t>
  </si>
  <si>
    <t>Reliable</t>
  </si>
  <si>
    <t>Stabilizer</t>
  </si>
  <si>
    <t>Discovery</t>
  </si>
  <si>
    <t>Recovery</t>
  </si>
  <si>
    <t>Basalt Milkvetch</t>
  </si>
  <si>
    <t>Asfi</t>
  </si>
  <si>
    <t>Astragalus filipes</t>
  </si>
  <si>
    <t>Alkali Bullrush</t>
  </si>
  <si>
    <t>Bulboschoenus maritimus</t>
  </si>
  <si>
    <t>Buma</t>
  </si>
  <si>
    <t>Black Greaseweed</t>
  </si>
  <si>
    <t>Save</t>
  </si>
  <si>
    <t>Sarcobatus vermiculatus</t>
  </si>
  <si>
    <t>Chairmakers Bulrush</t>
  </si>
  <si>
    <t>Scam</t>
  </si>
  <si>
    <t>Schoenoplectus americanus</t>
  </si>
  <si>
    <t>Common Threesquare</t>
  </si>
  <si>
    <t>Scpu</t>
  </si>
  <si>
    <t>Schoenoplectus pungens</t>
  </si>
  <si>
    <t>Creeping Wildrye</t>
  </si>
  <si>
    <t>Leymus triticoides</t>
  </si>
  <si>
    <t>Rio</t>
  </si>
  <si>
    <t>Golden Currant</t>
  </si>
  <si>
    <t>Riau</t>
  </si>
  <si>
    <t>Ribes aureum</t>
  </si>
  <si>
    <t>Prairie Aster</t>
  </si>
  <si>
    <t>Mata</t>
  </si>
  <si>
    <t>Machaeranthera tanacetifolia</t>
  </si>
  <si>
    <t>Scratchgrass</t>
  </si>
  <si>
    <t>Muas</t>
  </si>
  <si>
    <t>Muhlenbergia asperifolia</t>
  </si>
  <si>
    <t>Wild geranium</t>
  </si>
  <si>
    <t>Gevi</t>
  </si>
  <si>
    <t>Geranium viscosissimum</t>
  </si>
  <si>
    <t>Woods Rose</t>
  </si>
  <si>
    <t>Rowo</t>
  </si>
  <si>
    <t>Rosa woodsii</t>
  </si>
  <si>
    <t>Pssp</t>
  </si>
  <si>
    <t>Pseudoroegneria spicata</t>
  </si>
  <si>
    <t>Elymus elymoides</t>
  </si>
  <si>
    <t>Elel</t>
  </si>
  <si>
    <t>Acne</t>
  </si>
  <si>
    <t>Achnatherum nelsonii</t>
  </si>
  <si>
    <t>Agcr</t>
  </si>
  <si>
    <t>Pleuraphis jamesii</t>
  </si>
  <si>
    <t>Plja</t>
  </si>
  <si>
    <t>Leci</t>
  </si>
  <si>
    <t>Leymus cinereus</t>
  </si>
  <si>
    <t>Navi</t>
  </si>
  <si>
    <t>Nassella viridula</t>
  </si>
  <si>
    <t>Achnatherum hymenoides</t>
  </si>
  <si>
    <t>Achy</t>
  </si>
  <si>
    <t>Thinopyrum intermedium</t>
  </si>
  <si>
    <t>Thin</t>
  </si>
  <si>
    <t>Hesperotipa comata</t>
  </si>
  <si>
    <t>Heco</t>
  </si>
  <si>
    <t>Koeleria macrantha</t>
  </si>
  <si>
    <t>Koma</t>
  </si>
  <si>
    <t>Thinopyrum intermedium barbulatum</t>
  </si>
  <si>
    <t>Thinb</t>
  </si>
  <si>
    <t>Psju</t>
  </si>
  <si>
    <t>Psathyrostachys juncea</t>
  </si>
  <si>
    <t>Agfr</t>
  </si>
  <si>
    <t>Agropyron fragile</t>
  </si>
  <si>
    <t>Elymus trachycaulus</t>
  </si>
  <si>
    <t>Eltr</t>
  </si>
  <si>
    <t>Elymus lanceolatus</t>
  </si>
  <si>
    <t>Ella</t>
  </si>
  <si>
    <t>Ellas</t>
  </si>
  <si>
    <t>Thinopyrum ponticum</t>
  </si>
  <si>
    <t>Thpo</t>
  </si>
  <si>
    <t>Pascopyron smithii</t>
  </si>
  <si>
    <t>Searls Prairie Clover</t>
  </si>
  <si>
    <t>Dase</t>
  </si>
  <si>
    <t>Dalea searlsiae</t>
  </si>
  <si>
    <t>*Species list is not all inclusive. Add additional desired species or sources/varieties in notes below.</t>
  </si>
  <si>
    <r>
      <t xml:space="preserve">The 'Precip Reference' tab contains information on which species are recommended for different precipitation zones.  The 'Mix' tab is where you will create your seed mixes. The 'Species List' tab contains the information for each species that we typically carry in the warehouse.  It does not necessarily mean that species is currently in stock. </t>
    </r>
    <r>
      <rPr>
        <b/>
        <sz val="10"/>
        <rFont val="Arial"/>
        <family val="2"/>
      </rPr>
      <t xml:space="preserve">If a species or source you desire is not listed please include it in the notes section. </t>
    </r>
    <r>
      <rPr>
        <sz val="10"/>
        <rFont val="Arial"/>
      </rPr>
      <t>Prices change as we get new inventory so we will periodically updated the inventory sheet with current prices.  This will allow you to be able to create fairly acurate estimates whenever you need them.</t>
    </r>
  </si>
  <si>
    <t>Leti</t>
  </si>
  <si>
    <t>Alpr</t>
  </si>
  <si>
    <t>Alfalfa, Yellow</t>
  </si>
  <si>
    <t>Mesaf</t>
  </si>
  <si>
    <t>Medicago sativa falcata</t>
  </si>
  <si>
    <t>Don</t>
  </si>
  <si>
    <t>Barestem Biscuitroot</t>
  </si>
  <si>
    <t>Lonu</t>
  </si>
  <si>
    <t>Lomatium nudicale</t>
  </si>
  <si>
    <t>Shoshone</t>
  </si>
  <si>
    <t>Yellow Beeplant</t>
  </si>
  <si>
    <t>Cllu</t>
  </si>
  <si>
    <t>Cleome lutea</t>
  </si>
  <si>
    <t>Prices are current as of December, 2017.  Prices change as new inventory is received.</t>
  </si>
  <si>
    <t>Lakeside Foothills Project #1</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</si>
</sst>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6" formatCode="&quot;$&quot;#,##0_);[Red]\(&quot;$&quot;#,##0\)"/>
    <numFmt numFmtId="7" formatCode="&quot;$&quot;#,##0.00_);\(&quot;$&quot;#,##0.00\)"/>
    <numFmt numFmtId="44" formatCode="_(&quot;$&quot;* #,##0.00_);_(&quot;$&quot;* \(#,##0.00\);_(&quot;$&quot;* &quot;-&quot;??_);_(@_)"/>
    <numFmt numFmtId="43" formatCode="_(* #,##0.00_);_(* \(#,##0.00\);_(* &quot;-&quot;??_);_(@_)"/>
    <numFmt numFmtId="164" formatCode="&quot;$&quot;#,##0.00"/>
    <numFmt numFmtId="165" formatCode="0_);[Red]\(0\)"/>
    <numFmt numFmtId="166" formatCode="0.0000"/>
    <numFmt numFmtId="167" formatCode="&quot;$&quot;#,##0\ ;\(&quot;$&quot;#,##0\)"/>
    <numFmt numFmtId="168" formatCode="&quot;$&quot;#,##0.00\ ;\(&quot;$&quot;#,##0.00\)"/>
    <numFmt numFmtId="169" formatCode="&quot;$&quot;#,##0"/>
  </numFmts>
  <fonts count="16" x14ac:knownFonts="1">
    <font>
      <sz val="10"/>
      <name val="Arial"/>
    </font>
    <font>
      <sz val="10"/>
      <name val="Arial"/>
    </font>
    <font>
      <sz val="10"/>
      <name val="Arial"/>
      <family val="2"/>
    </font>
    <font>
      <b/>
      <sz val="10"/>
      <name val="Arial"/>
      <family val="2"/>
    </font>
    <font>
      <sz val="8"/>
      <name val="Arial"/>
      <family val="2"/>
    </font>
    <font>
      <b/>
      <sz val="10"/>
      <color indexed="10"/>
      <name val="Arial"/>
      <family val="2"/>
    </font>
    <font>
      <vertAlign val="superscript"/>
      <sz val="10"/>
      <name val="Arial"/>
      <family val="2"/>
    </font>
    <font>
      <b/>
      <sz val="10"/>
      <name val="Times New Roman"/>
      <family val="1"/>
    </font>
    <font>
      <sz val="10"/>
      <name val="Times New Roman"/>
      <family val="1"/>
    </font>
    <font>
      <sz val="10"/>
      <color indexed="10"/>
      <name val="Arial"/>
      <family val="2"/>
    </font>
    <font>
      <b/>
      <sz val="18"/>
      <name val="Arial"/>
      <family val="2"/>
    </font>
    <font>
      <b/>
      <sz val="12"/>
      <name val="Arial"/>
      <family val="2"/>
    </font>
    <font>
      <b/>
      <sz val="12"/>
      <color indexed="10"/>
      <name val="Arial"/>
      <family val="2"/>
    </font>
    <font>
      <sz val="10"/>
      <color rgb="FFFF0000"/>
      <name val="Arial"/>
      <family val="2"/>
    </font>
    <font>
      <i/>
      <sz val="10"/>
      <name val="Arial"/>
      <family val="2"/>
    </font>
    <font>
      <b/>
      <i/>
      <sz val="10"/>
      <name val="Arial"/>
      <family val="2"/>
    </font>
  </fonts>
  <fills count="11">
    <fill>
      <patternFill patternType="none"/>
    </fill>
    <fill>
      <patternFill patternType="gray125"/>
    </fill>
    <fill>
      <patternFill patternType="solid">
        <fgColor indexed="43"/>
        <bgColor indexed="64"/>
      </patternFill>
    </fill>
    <fill>
      <patternFill patternType="solid">
        <fgColor indexed="42"/>
        <bgColor indexed="64"/>
      </patternFill>
    </fill>
    <fill>
      <patternFill patternType="solid">
        <fgColor indexed="44"/>
        <bgColor indexed="64"/>
      </patternFill>
    </fill>
    <fill>
      <patternFill patternType="solid">
        <fgColor indexed="52"/>
        <bgColor indexed="64"/>
      </patternFill>
    </fill>
    <fill>
      <patternFill patternType="solid">
        <fgColor rgb="FF99CCFF"/>
        <bgColor indexed="64"/>
      </patternFill>
    </fill>
    <fill>
      <patternFill patternType="solid">
        <fgColor rgb="FFFFFF99"/>
        <bgColor indexed="64"/>
      </patternFill>
    </fill>
    <fill>
      <patternFill patternType="solid">
        <fgColor rgb="FFCCFFCC"/>
        <bgColor indexed="64"/>
      </patternFill>
    </fill>
    <fill>
      <patternFill patternType="solid">
        <fgColor theme="0" tint="-0.14999847407452621"/>
        <bgColor indexed="64"/>
      </patternFill>
    </fill>
    <fill>
      <patternFill patternType="solid">
        <fgColor theme="3" tint="0.59999389629810485"/>
        <bgColor indexed="64"/>
      </patternFill>
    </fill>
  </fills>
  <borders count="37">
    <border>
      <left/>
      <right/>
      <top/>
      <bottom/>
      <diagonal/>
    </border>
    <border>
      <left/>
      <right/>
      <top style="double">
        <color indexed="0"/>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thin">
        <color indexed="64"/>
      </bottom>
      <diagonal/>
    </border>
    <border>
      <left/>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diagonal/>
    </border>
    <border>
      <left/>
      <right/>
      <top style="thin">
        <color indexed="64"/>
      </top>
      <bottom style="medium">
        <color indexed="64"/>
      </bottom>
      <diagonal/>
    </border>
    <border>
      <left/>
      <right style="thin">
        <color indexed="64"/>
      </right>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s>
  <cellStyleXfs count="54">
    <xf numFmtId="0" fontId="0"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44"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0" fontId="10" fillId="0" borderId="0" applyNumberFormat="0" applyFont="0" applyFill="0" applyAlignment="0" applyProtection="0"/>
    <xf numFmtId="0" fontId="10" fillId="0" borderId="0" applyNumberFormat="0" applyFont="0" applyFill="0" applyAlignment="0" applyProtection="0"/>
    <xf numFmtId="0" fontId="10" fillId="0" borderId="0" applyNumberFormat="0" applyFont="0" applyFill="0" applyAlignment="0" applyProtection="0"/>
    <xf numFmtId="0" fontId="11" fillId="0" borderId="0" applyNumberFormat="0" applyFont="0" applyFill="0" applyAlignment="0" applyProtection="0"/>
    <xf numFmtId="0" fontId="11" fillId="0" borderId="0" applyNumberFormat="0" applyFont="0" applyFill="0" applyAlignment="0" applyProtection="0"/>
    <xf numFmtId="0" fontId="11" fillId="0" borderId="0" applyNumberFormat="0" applyFont="0" applyFill="0" applyAlignment="0" applyProtection="0"/>
    <xf numFmtId="0" fontId="2" fillId="0" borderId="0"/>
    <xf numFmtId="0" fontId="2" fillId="0" borderId="0"/>
    <xf numFmtId="0" fontId="2" fillId="0" borderId="1" applyNumberFormat="0" applyFont="0" applyBorder="0" applyAlignment="0" applyProtection="0"/>
    <xf numFmtId="0" fontId="2" fillId="0" borderId="1" applyNumberFormat="0" applyFont="0" applyBorder="0" applyAlignment="0" applyProtection="0"/>
    <xf numFmtId="0" fontId="2" fillId="0" borderId="1" applyNumberFormat="0" applyFont="0" applyBorder="0" applyAlignment="0" applyProtection="0"/>
  </cellStyleXfs>
  <cellXfs count="220">
    <xf numFmtId="0" fontId="0" fillId="0" borderId="0" xfId="0"/>
    <xf numFmtId="0" fontId="0" fillId="0" borderId="2" xfId="0" applyBorder="1"/>
    <xf numFmtId="164" fontId="0" fillId="0" borderId="2" xfId="0" applyNumberFormat="1" applyBorder="1"/>
    <xf numFmtId="2" fontId="0" fillId="0" borderId="2" xfId="0" applyNumberFormat="1" applyBorder="1"/>
    <xf numFmtId="3" fontId="0" fillId="0" borderId="2" xfId="0" applyNumberFormat="1" applyBorder="1"/>
    <xf numFmtId="2" fontId="1" fillId="0" borderId="2" xfId="0" applyNumberFormat="1" applyFont="1" applyBorder="1"/>
    <xf numFmtId="0" fontId="0" fillId="0" borderId="3" xfId="0" applyBorder="1"/>
    <xf numFmtId="0" fontId="3" fillId="0" borderId="0" xfId="0" applyFont="1"/>
    <xf numFmtId="0" fontId="7" fillId="0" borderId="0" xfId="0" applyFont="1" applyAlignment="1">
      <alignment horizontal="center"/>
    </xf>
    <xf numFmtId="0" fontId="8" fillId="0" borderId="0" xfId="0" applyFont="1"/>
    <xf numFmtId="49" fontId="7" fillId="0" borderId="0" xfId="0" applyNumberFormat="1" applyFont="1"/>
    <xf numFmtId="0" fontId="7" fillId="0" borderId="0" xfId="0" applyFont="1"/>
    <xf numFmtId="0" fontId="8" fillId="0" borderId="0" xfId="0" applyFont="1" applyBorder="1"/>
    <xf numFmtId="0" fontId="8" fillId="0" borderId="0" xfId="0" applyFont="1" applyFill="1" applyBorder="1"/>
    <xf numFmtId="0" fontId="8" fillId="0" borderId="0" xfId="0" applyFont="1" applyAlignment="1">
      <alignment horizontal="left"/>
    </xf>
    <xf numFmtId="0" fontId="8" fillId="0" borderId="0" xfId="0" applyFont="1" applyBorder="1" applyAlignment="1">
      <alignment horizontal="left"/>
    </xf>
    <xf numFmtId="49" fontId="8" fillId="0" borderId="0" xfId="0" applyNumberFormat="1" applyFont="1" applyAlignment="1">
      <alignment horizontal="left" vertical="center"/>
    </xf>
    <xf numFmtId="0" fontId="8" fillId="0" borderId="0" xfId="0" applyFont="1" applyAlignment="1">
      <alignment horizontal="left" vertical="center"/>
    </xf>
    <xf numFmtId="0" fontId="8" fillId="0" borderId="0" xfId="0" applyFont="1" applyFill="1" applyBorder="1" applyAlignment="1">
      <alignment horizontal="left"/>
    </xf>
    <xf numFmtId="0" fontId="0" fillId="0" borderId="4" xfId="0" applyBorder="1"/>
    <xf numFmtId="2" fontId="1" fillId="0" borderId="5" xfId="0" applyNumberFormat="1" applyFont="1" applyBorder="1"/>
    <xf numFmtId="164" fontId="0" fillId="0" borderId="5" xfId="0" applyNumberFormat="1" applyBorder="1"/>
    <xf numFmtId="3" fontId="0" fillId="0" borderId="5" xfId="0" applyNumberFormat="1" applyBorder="1"/>
    <xf numFmtId="2" fontId="0" fillId="0" borderId="5" xfId="0" applyNumberFormat="1" applyBorder="1"/>
    <xf numFmtId="164" fontId="0" fillId="0" borderId="6" xfId="0" applyNumberFormat="1" applyBorder="1"/>
    <xf numFmtId="2" fontId="1" fillId="0" borderId="8" xfId="0" applyNumberFormat="1" applyFont="1" applyBorder="1"/>
    <xf numFmtId="164" fontId="0" fillId="0" borderId="8" xfId="0" applyNumberFormat="1" applyBorder="1"/>
    <xf numFmtId="0" fontId="0" fillId="0" borderId="8" xfId="0" applyBorder="1"/>
    <xf numFmtId="3" fontId="0" fillId="0" borderId="8" xfId="0" applyNumberFormat="1" applyBorder="1"/>
    <xf numFmtId="2" fontId="0" fillId="0" borderId="8" xfId="0" applyNumberFormat="1" applyBorder="1"/>
    <xf numFmtId="0" fontId="3" fillId="2" borderId="9" xfId="0" applyFont="1" applyFill="1" applyBorder="1" applyAlignment="1">
      <alignment horizontal="center" vertical="center" wrapText="1"/>
    </xf>
    <xf numFmtId="0" fontId="5" fillId="2" borderId="9" xfId="0" applyFont="1" applyFill="1" applyBorder="1" applyAlignment="1">
      <alignment horizontal="center" vertical="center" wrapText="1"/>
    </xf>
    <xf numFmtId="4" fontId="3" fillId="2" borderId="9" xfId="0" applyNumberFormat="1" applyFont="1" applyFill="1" applyBorder="1" applyAlignment="1">
      <alignment horizontal="center" vertical="center" wrapText="1"/>
    </xf>
    <xf numFmtId="3" fontId="3" fillId="2" borderId="9" xfId="0" applyNumberFormat="1" applyFont="1" applyFill="1" applyBorder="1" applyAlignment="1">
      <alignment horizontal="center" vertical="center" wrapText="1"/>
    </xf>
    <xf numFmtId="166" fontId="3" fillId="2" borderId="9" xfId="0" applyNumberFormat="1" applyFont="1" applyFill="1" applyBorder="1" applyAlignment="1">
      <alignment horizontal="center" vertical="center" wrapText="1"/>
    </xf>
    <xf numFmtId="164" fontId="3" fillId="2" borderId="10" xfId="0" applyNumberFormat="1" applyFont="1" applyFill="1" applyBorder="1" applyAlignment="1">
      <alignment horizontal="center" vertical="center" wrapText="1"/>
    </xf>
    <xf numFmtId="0" fontId="7" fillId="0" borderId="0" xfId="0" applyFont="1" applyAlignment="1">
      <alignment horizontal="left"/>
    </xf>
    <xf numFmtId="0" fontId="2" fillId="0" borderId="0" xfId="0" applyFont="1" applyAlignment="1">
      <alignment horizontal="center"/>
    </xf>
    <xf numFmtId="0" fontId="0" fillId="0" borderId="11" xfId="0" applyBorder="1"/>
    <xf numFmtId="0" fontId="0" fillId="0" borderId="12" xfId="0" applyBorder="1"/>
    <xf numFmtId="0" fontId="5" fillId="2" borderId="13" xfId="0" applyFont="1" applyFill="1" applyBorder="1" applyAlignment="1">
      <alignment horizontal="center" vertical="center" wrapText="1"/>
    </xf>
    <xf numFmtId="0" fontId="1" fillId="0" borderId="14" xfId="0" applyFont="1" applyBorder="1" applyProtection="1">
      <protection locked="0"/>
    </xf>
    <xf numFmtId="0" fontId="0" fillId="0" borderId="15" xfId="0" applyBorder="1" applyProtection="1">
      <protection locked="0"/>
    </xf>
    <xf numFmtId="0" fontId="1" fillId="0" borderId="16" xfId="0" applyFont="1" applyBorder="1" applyProtection="1">
      <protection locked="0"/>
    </xf>
    <xf numFmtId="0" fontId="1" fillId="0" borderId="2" xfId="0" applyFont="1" applyBorder="1" applyProtection="1">
      <protection locked="0"/>
    </xf>
    <xf numFmtId="0" fontId="1" fillId="0" borderId="8" xfId="0" applyFont="1" applyBorder="1" applyProtection="1">
      <protection locked="0"/>
    </xf>
    <xf numFmtId="0" fontId="0" fillId="0" borderId="15" xfId="0" applyBorder="1"/>
    <xf numFmtId="0" fontId="0" fillId="0" borderId="17" xfId="0" applyBorder="1"/>
    <xf numFmtId="0" fontId="5" fillId="0" borderId="5" xfId="0" applyFont="1" applyBorder="1" applyAlignment="1">
      <alignment horizontal="center"/>
    </xf>
    <xf numFmtId="0" fontId="5" fillId="0" borderId="0" xfId="0" applyFont="1" applyAlignment="1">
      <alignment horizontal="right"/>
    </xf>
    <xf numFmtId="0" fontId="2" fillId="0" borderId="0" xfId="0" applyFont="1" applyFill="1" applyAlignment="1">
      <alignment horizontal="center"/>
    </xf>
    <xf numFmtId="3" fontId="2" fillId="0" borderId="0" xfId="0" applyNumberFormat="1" applyFont="1" applyFill="1" applyAlignment="1">
      <alignment horizontal="center"/>
    </xf>
    <xf numFmtId="0" fontId="2" fillId="2" borderId="0" xfId="0" applyFont="1" applyFill="1"/>
    <xf numFmtId="44" fontId="0" fillId="0" borderId="4" xfId="15" applyFont="1" applyBorder="1" applyAlignment="1">
      <alignment horizontal="right"/>
    </xf>
    <xf numFmtId="9" fontId="0" fillId="0" borderId="0" xfId="0" applyNumberFormat="1" applyFill="1" applyBorder="1"/>
    <xf numFmtId="164" fontId="0" fillId="0" borderId="0" xfId="0" applyNumberFormat="1" applyFill="1" applyBorder="1"/>
    <xf numFmtId="0" fontId="0" fillId="0" borderId="0" xfId="0" applyFill="1" applyBorder="1"/>
    <xf numFmtId="2" fontId="0" fillId="0" borderId="18" xfId="0" applyNumberFormat="1" applyBorder="1"/>
    <xf numFmtId="0" fontId="3" fillId="3" borderId="2" xfId="0" applyFont="1" applyFill="1" applyBorder="1"/>
    <xf numFmtId="3" fontId="0" fillId="0" borderId="3" xfId="0" applyNumberFormat="1" applyFill="1" applyBorder="1" applyAlignment="1">
      <alignment horizontal="right"/>
    </xf>
    <xf numFmtId="2" fontId="0" fillId="0" borderId="4" xfId="0" applyNumberFormat="1" applyBorder="1" applyAlignment="1">
      <alignment horizontal="right"/>
    </xf>
    <xf numFmtId="0" fontId="2" fillId="0" borderId="0" xfId="0" applyFont="1" applyFill="1"/>
    <xf numFmtId="164" fontId="2" fillId="0" borderId="0" xfId="0" applyNumberFormat="1" applyFont="1" applyFill="1" applyAlignment="1">
      <alignment horizontal="center"/>
    </xf>
    <xf numFmtId="0" fontId="2" fillId="0" borderId="18" xfId="0" applyFont="1" applyFill="1" applyBorder="1"/>
    <xf numFmtId="2" fontId="2" fillId="0" borderId="0" xfId="0" applyNumberFormat="1" applyFont="1" applyFill="1"/>
    <xf numFmtId="0" fontId="3" fillId="0" borderId="0" xfId="0" applyNumberFormat="1" applyFont="1" applyFill="1" applyBorder="1" applyAlignment="1" applyProtection="1"/>
    <xf numFmtId="0" fontId="5" fillId="0" borderId="0" xfId="0" applyNumberFormat="1" applyFont="1" applyFill="1" applyBorder="1" applyAlignment="1" applyProtection="1"/>
    <xf numFmtId="164" fontId="3" fillId="0" borderId="0" xfId="0" applyNumberFormat="1" applyFont="1" applyFill="1" applyAlignment="1">
      <alignment horizontal="center"/>
    </xf>
    <xf numFmtId="0" fontId="3" fillId="0" borderId="0" xfId="0" applyNumberFormat="1" applyFont="1" applyFill="1" applyBorder="1" applyAlignment="1" applyProtection="1">
      <alignment horizontal="center"/>
    </xf>
    <xf numFmtId="0" fontId="3" fillId="0" borderId="0" xfId="0" applyFont="1" applyFill="1" applyAlignment="1">
      <alignment horizontal="center"/>
    </xf>
    <xf numFmtId="3" fontId="3" fillId="0" borderId="0" xfId="0" applyNumberFormat="1" applyFont="1" applyFill="1" applyAlignment="1">
      <alignment horizontal="center"/>
    </xf>
    <xf numFmtId="0" fontId="3" fillId="0" borderId="20" xfId="0" applyNumberFormat="1" applyFont="1" applyFill="1" applyBorder="1" applyAlignment="1" applyProtection="1"/>
    <xf numFmtId="2" fontId="3" fillId="0" borderId="0" xfId="0" applyNumberFormat="1" applyFont="1" applyFill="1" applyAlignment="1"/>
    <xf numFmtId="0" fontId="2" fillId="4" borderId="0" xfId="0" applyFont="1" applyFill="1"/>
    <xf numFmtId="0" fontId="2" fillId="3" borderId="0" xfId="0" applyFont="1" applyFill="1"/>
    <xf numFmtId="0" fontId="3" fillId="0" borderId="0" xfId="0" applyFont="1" applyFill="1" applyBorder="1" applyAlignment="1"/>
    <xf numFmtId="164" fontId="3" fillId="0" borderId="0" xfId="0" applyNumberFormat="1" applyFont="1" applyFill="1" applyBorder="1" applyAlignment="1">
      <alignment horizontal="center"/>
    </xf>
    <xf numFmtId="0" fontId="3" fillId="0" borderId="0" xfId="0" applyFont="1" applyFill="1" applyBorder="1" applyAlignment="1">
      <alignment horizontal="center"/>
    </xf>
    <xf numFmtId="3" fontId="3" fillId="0" borderId="0" xfId="0" applyNumberFormat="1" applyFont="1" applyFill="1" applyBorder="1" applyAlignment="1">
      <alignment horizontal="center"/>
    </xf>
    <xf numFmtId="0" fontId="3" fillId="0" borderId="20" xfId="0" applyFont="1" applyFill="1" applyBorder="1" applyAlignment="1"/>
    <xf numFmtId="2" fontId="3" fillId="0" borderId="0" xfId="0" applyNumberFormat="1" applyFont="1" applyFill="1" applyBorder="1" applyAlignment="1"/>
    <xf numFmtId="0" fontId="2" fillId="0" borderId="0" xfId="0" applyFont="1" applyFill="1" applyBorder="1"/>
    <xf numFmtId="0" fontId="3" fillId="0" borderId="21" xfId="0" applyFont="1" applyFill="1" applyBorder="1" applyAlignment="1">
      <alignment horizontal="left" textRotation="90" wrapText="1"/>
    </xf>
    <xf numFmtId="164" fontId="3" fillId="0" borderId="21" xfId="0" applyNumberFormat="1" applyFont="1" applyFill="1" applyBorder="1" applyAlignment="1">
      <alignment horizontal="left" textRotation="90" wrapText="1"/>
    </xf>
    <xf numFmtId="3" fontId="3" fillId="0" borderId="21" xfId="0" applyNumberFormat="1" applyFont="1" applyFill="1" applyBorder="1" applyAlignment="1">
      <alignment horizontal="left" textRotation="90" wrapText="1"/>
    </xf>
    <xf numFmtId="0" fontId="3" fillId="0" borderId="8" xfId="0" applyFont="1" applyFill="1" applyBorder="1" applyAlignment="1">
      <alignment horizontal="left" textRotation="90" wrapText="1"/>
    </xf>
    <xf numFmtId="2" fontId="3" fillId="0" borderId="21" xfId="0" applyNumberFormat="1" applyFont="1" applyFill="1" applyBorder="1" applyAlignment="1">
      <alignment horizontal="left" textRotation="90" wrapText="1"/>
    </xf>
    <xf numFmtId="0" fontId="3" fillId="0" borderId="21" xfId="0" applyFont="1" applyFill="1" applyBorder="1"/>
    <xf numFmtId="7" fontId="2" fillId="2" borderId="0" xfId="0" applyNumberFormat="1" applyFont="1" applyFill="1" applyAlignment="1">
      <alignment horizontal="center"/>
    </xf>
    <xf numFmtId="0" fontId="2" fillId="2" borderId="0" xfId="0" applyFont="1" applyFill="1" applyAlignment="1">
      <alignment horizontal="center"/>
    </xf>
    <xf numFmtId="3" fontId="2" fillId="2" borderId="0" xfId="0" applyNumberFormat="1" applyFont="1" applyFill="1" applyAlignment="1">
      <alignment horizontal="center"/>
    </xf>
    <xf numFmtId="0" fontId="2" fillId="2" borderId="20" xfId="0" applyFont="1" applyFill="1" applyBorder="1"/>
    <xf numFmtId="2" fontId="2" fillId="2" borderId="0" xfId="0" applyNumberFormat="1" applyFont="1" applyFill="1"/>
    <xf numFmtId="165" fontId="2" fillId="2" borderId="0" xfId="0" applyNumberFormat="1" applyFont="1" applyFill="1"/>
    <xf numFmtId="7" fontId="2" fillId="0" borderId="0" xfId="0" applyNumberFormat="1" applyFont="1" applyFill="1" applyAlignment="1">
      <alignment horizontal="center"/>
    </xf>
    <xf numFmtId="0" fontId="2" fillId="0" borderId="20" xfId="0" applyFont="1" applyFill="1" applyBorder="1"/>
    <xf numFmtId="165" fontId="2" fillId="0" borderId="0" xfId="0" applyNumberFormat="1" applyFont="1" applyFill="1"/>
    <xf numFmtId="0" fontId="2" fillId="6" borderId="0" xfId="0" applyFont="1" applyFill="1"/>
    <xf numFmtId="7" fontId="2" fillId="6" borderId="0" xfId="0" applyNumberFormat="1" applyFont="1" applyFill="1" applyAlignment="1">
      <alignment horizontal="center"/>
    </xf>
    <xf numFmtId="0" fontId="2" fillId="6" borderId="0" xfId="0" applyFont="1" applyFill="1" applyAlignment="1">
      <alignment horizontal="center"/>
    </xf>
    <xf numFmtId="3" fontId="2" fillId="6" borderId="0" xfId="0" applyNumberFormat="1" applyFont="1" applyFill="1" applyAlignment="1">
      <alignment horizontal="center"/>
    </xf>
    <xf numFmtId="0" fontId="2" fillId="6" borderId="20" xfId="0" applyFont="1" applyFill="1" applyBorder="1"/>
    <xf numFmtId="2" fontId="2" fillId="6" borderId="0" xfId="0" applyNumberFormat="1" applyFont="1" applyFill="1"/>
    <xf numFmtId="165" fontId="2" fillId="6" borderId="0" xfId="0" applyNumberFormat="1" applyFont="1" applyFill="1"/>
    <xf numFmtId="164" fontId="2" fillId="4" borderId="0" xfId="0" applyNumberFormat="1" applyFont="1" applyFill="1" applyAlignment="1">
      <alignment horizontal="center"/>
    </xf>
    <xf numFmtId="0" fontId="2" fillId="0" borderId="0" xfId="0" quotePrefix="1" applyFont="1" applyFill="1"/>
    <xf numFmtId="7" fontId="2" fillId="3" borderId="0" xfId="0" applyNumberFormat="1" applyFont="1" applyFill="1" applyAlignment="1">
      <alignment horizontal="center"/>
    </xf>
    <xf numFmtId="0" fontId="2" fillId="3" borderId="0" xfId="0" applyFont="1" applyFill="1" applyAlignment="1">
      <alignment horizontal="center"/>
    </xf>
    <xf numFmtId="3" fontId="2" fillId="3" borderId="0" xfId="0" applyNumberFormat="1" applyFont="1" applyFill="1" applyAlignment="1">
      <alignment horizontal="center"/>
    </xf>
    <xf numFmtId="0" fontId="2" fillId="3" borderId="20" xfId="0" applyFont="1" applyFill="1" applyBorder="1"/>
    <xf numFmtId="2" fontId="2" fillId="3" borderId="0" xfId="0" applyNumberFormat="1" applyFont="1" applyFill="1"/>
    <xf numFmtId="165" fontId="2" fillId="3" borderId="0" xfId="0" applyNumberFormat="1" applyFont="1" applyFill="1"/>
    <xf numFmtId="0" fontId="2" fillId="2" borderId="0" xfId="0" applyNumberFormat="1" applyFont="1" applyFill="1" applyBorder="1" applyAlignment="1" applyProtection="1">
      <alignment horizontal="center"/>
    </xf>
    <xf numFmtId="0" fontId="2" fillId="2" borderId="20" xfId="0" applyNumberFormat="1" applyFont="1" applyFill="1" applyBorder="1" applyAlignment="1" applyProtection="1"/>
    <xf numFmtId="164" fontId="2" fillId="0" borderId="0" xfId="0" applyNumberFormat="1" applyFont="1" applyFill="1" applyBorder="1" applyAlignment="1">
      <alignment horizontal="center"/>
    </xf>
    <xf numFmtId="49" fontId="2" fillId="0" borderId="0" xfId="0" applyNumberFormat="1" applyFont="1" applyFill="1"/>
    <xf numFmtId="0" fontId="2" fillId="0" borderId="0" xfId="0" applyNumberFormat="1" applyFont="1" applyFill="1" applyBorder="1" applyAlignment="1" applyProtection="1"/>
    <xf numFmtId="0" fontId="2" fillId="0" borderId="0" xfId="0" applyNumberFormat="1" applyFont="1" applyFill="1" applyBorder="1" applyAlignment="1" applyProtection="1">
      <alignment horizontal="center"/>
    </xf>
    <xf numFmtId="0" fontId="2" fillId="0" borderId="0" xfId="0" applyFont="1"/>
    <xf numFmtId="7" fontId="2" fillId="0" borderId="0" xfId="0" applyNumberFormat="1" applyFont="1" applyAlignment="1">
      <alignment horizontal="center"/>
    </xf>
    <xf numFmtId="3" fontId="2" fillId="0" borderId="0" xfId="0" applyNumberFormat="1" applyFont="1" applyAlignment="1">
      <alignment horizontal="center"/>
    </xf>
    <xf numFmtId="0" fontId="2" fillId="7" borderId="0" xfId="0" applyFont="1" applyFill="1"/>
    <xf numFmtId="164" fontId="2" fillId="7" borderId="0" xfId="0" applyNumberFormat="1" applyFont="1" applyFill="1" applyAlignment="1">
      <alignment horizontal="center"/>
    </xf>
    <xf numFmtId="0" fontId="2" fillId="7" borderId="0" xfId="0" applyFont="1" applyFill="1" applyAlignment="1">
      <alignment horizontal="center"/>
    </xf>
    <xf numFmtId="3" fontId="2" fillId="7" borderId="0" xfId="0" applyNumberFormat="1" applyFont="1" applyFill="1" applyAlignment="1">
      <alignment horizontal="center"/>
    </xf>
    <xf numFmtId="0" fontId="2" fillId="7" borderId="20" xfId="0" applyFont="1" applyFill="1" applyBorder="1"/>
    <xf numFmtId="2" fontId="2" fillId="7" borderId="0" xfId="0" applyNumberFormat="1" applyFont="1" applyFill="1"/>
    <xf numFmtId="165" fontId="2" fillId="7" borderId="0" xfId="0" applyNumberFormat="1" applyFont="1" applyFill="1"/>
    <xf numFmtId="164" fontId="2" fillId="0" borderId="0" xfId="0" applyNumberFormat="1" applyFont="1" applyAlignment="1">
      <alignment horizontal="center"/>
    </xf>
    <xf numFmtId="3" fontId="2" fillId="3" borderId="22" xfId="0" applyNumberFormat="1" applyFont="1" applyFill="1" applyBorder="1" applyAlignment="1">
      <alignment horizontal="center"/>
    </xf>
    <xf numFmtId="1" fontId="2" fillId="0" borderId="0" xfId="0" applyNumberFormat="1" applyFont="1" applyFill="1"/>
    <xf numFmtId="0" fontId="2" fillId="8" borderId="0" xfId="0" applyFont="1" applyFill="1"/>
    <xf numFmtId="7" fontId="2" fillId="8" borderId="0" xfId="0" applyNumberFormat="1" applyFont="1" applyFill="1" applyAlignment="1">
      <alignment horizontal="center"/>
    </xf>
    <xf numFmtId="0" fontId="2" fillId="8" borderId="0" xfId="0" applyFont="1" applyFill="1" applyAlignment="1">
      <alignment horizontal="center"/>
    </xf>
    <xf numFmtId="3" fontId="2" fillId="8" borderId="0" xfId="0" applyNumberFormat="1" applyFont="1" applyFill="1" applyAlignment="1">
      <alignment horizontal="center"/>
    </xf>
    <xf numFmtId="0" fontId="2" fillId="8" borderId="20" xfId="0" applyFont="1" applyFill="1" applyBorder="1"/>
    <xf numFmtId="2" fontId="2" fillId="8" borderId="0" xfId="0" applyNumberFormat="1" applyFont="1" applyFill="1"/>
    <xf numFmtId="7" fontId="2" fillId="7" borderId="0" xfId="0" applyNumberFormat="1" applyFont="1" applyFill="1" applyAlignment="1">
      <alignment horizontal="center"/>
    </xf>
    <xf numFmtId="0" fontId="13" fillId="2" borderId="0" xfId="0" applyFont="1" applyFill="1"/>
    <xf numFmtId="0" fontId="13" fillId="0" borderId="20" xfId="0" applyFont="1" applyFill="1" applyBorder="1"/>
    <xf numFmtId="0" fontId="13" fillId="0" borderId="0" xfId="0" applyFont="1" applyFill="1"/>
    <xf numFmtId="165" fontId="13" fillId="3" borderId="0" xfId="0" applyNumberFormat="1" applyFont="1" applyFill="1"/>
    <xf numFmtId="2" fontId="13" fillId="7" borderId="0" xfId="0" applyNumberFormat="1" applyFont="1" applyFill="1"/>
    <xf numFmtId="2" fontId="13" fillId="0" borderId="0" xfId="0" applyNumberFormat="1" applyFont="1" applyFill="1"/>
    <xf numFmtId="0" fontId="13" fillId="7" borderId="0" xfId="0" applyFont="1" applyFill="1"/>
    <xf numFmtId="0" fontId="13" fillId="3" borderId="0" xfId="0" applyFont="1" applyFill="1"/>
    <xf numFmtId="0" fontId="13" fillId="7" borderId="20" xfId="0" applyFont="1" applyFill="1" applyBorder="1"/>
    <xf numFmtId="2" fontId="13" fillId="3" borderId="0" xfId="0" applyNumberFormat="1" applyFont="1" applyFill="1"/>
    <xf numFmtId="165" fontId="13" fillId="0" borderId="0" xfId="0" applyNumberFormat="1" applyFont="1" applyFill="1"/>
    <xf numFmtId="0" fontId="13" fillId="3" borderId="20" xfId="0" applyFont="1" applyFill="1" applyBorder="1"/>
    <xf numFmtId="0" fontId="2" fillId="0" borderId="0" xfId="49" applyFont="1" applyFill="1"/>
    <xf numFmtId="164" fontId="2" fillId="0" borderId="0" xfId="49" applyNumberFormat="1" applyFont="1" applyFill="1" applyAlignment="1">
      <alignment horizontal="center"/>
    </xf>
    <xf numFmtId="7" fontId="2" fillId="0" borderId="0" xfId="49" applyNumberFormat="1" applyFont="1" applyFill="1" applyAlignment="1">
      <alignment horizontal="center"/>
    </xf>
    <xf numFmtId="0" fontId="2" fillId="0" borderId="0" xfId="49" applyFont="1" applyFill="1" applyAlignment="1">
      <alignment horizontal="center"/>
    </xf>
    <xf numFmtId="3" fontId="2" fillId="0" borderId="0" xfId="49" applyNumberFormat="1" applyFont="1" applyFill="1" applyAlignment="1">
      <alignment horizontal="center"/>
    </xf>
    <xf numFmtId="2" fontId="2" fillId="0" borderId="0" xfId="49" applyNumberFormat="1" applyFont="1" applyFill="1"/>
    <xf numFmtId="0" fontId="2" fillId="9" borderId="23" xfId="0" applyFont="1" applyFill="1" applyBorder="1" applyAlignment="1" applyProtection="1">
      <alignment horizontal="center" vertical="center"/>
      <protection locked="0"/>
    </xf>
    <xf numFmtId="0" fontId="2" fillId="9" borderId="8" xfId="0" applyFont="1" applyFill="1" applyBorder="1" applyAlignment="1" applyProtection="1">
      <alignment horizontal="center" vertical="center"/>
      <protection locked="0"/>
    </xf>
    <xf numFmtId="3" fontId="2" fillId="9" borderId="8" xfId="0" applyNumberFormat="1" applyFont="1" applyFill="1" applyBorder="1" applyAlignment="1" applyProtection="1">
      <alignment horizontal="center" vertical="center"/>
      <protection locked="0"/>
    </xf>
    <xf numFmtId="6" fontId="2" fillId="9" borderId="8" xfId="0" applyNumberFormat="1" applyFont="1" applyFill="1" applyBorder="1" applyAlignment="1" applyProtection="1">
      <alignment horizontal="center" vertical="center"/>
      <protection locked="0"/>
    </xf>
    <xf numFmtId="0" fontId="1" fillId="9" borderId="24" xfId="0" applyFont="1" applyFill="1" applyBorder="1" applyProtection="1">
      <protection locked="0"/>
    </xf>
    <xf numFmtId="0" fontId="1" fillId="9" borderId="23" xfId="0" applyFont="1" applyFill="1" applyBorder="1" applyProtection="1">
      <protection locked="0"/>
    </xf>
    <xf numFmtId="0" fontId="1" fillId="9" borderId="25" xfId="0" applyFont="1" applyFill="1" applyBorder="1" applyProtection="1">
      <protection locked="0"/>
    </xf>
    <xf numFmtId="0" fontId="1" fillId="9" borderId="26" xfId="0" applyFont="1" applyFill="1" applyBorder="1" applyProtection="1">
      <protection locked="0"/>
    </xf>
    <xf numFmtId="0" fontId="12" fillId="0" borderId="0" xfId="0" applyNumberFormat="1" applyFont="1" applyFill="1" applyBorder="1" applyAlignment="1" applyProtection="1"/>
    <xf numFmtId="0" fontId="2" fillId="0" borderId="20" xfId="0" applyNumberFormat="1" applyFont="1" applyFill="1" applyBorder="1" applyAlignment="1" applyProtection="1"/>
    <xf numFmtId="0" fontId="0" fillId="0" borderId="12" xfId="0" applyBorder="1" applyAlignment="1">
      <alignment wrapText="1"/>
    </xf>
    <xf numFmtId="0" fontId="0" fillId="0" borderId="12" xfId="0" applyBorder="1" applyAlignment="1">
      <alignment horizontal="left"/>
    </xf>
    <xf numFmtId="0" fontId="2" fillId="5" borderId="0" xfId="0" applyFont="1" applyFill="1" applyAlignment="1">
      <alignment horizontal="center"/>
    </xf>
    <xf numFmtId="0" fontId="2" fillId="10" borderId="0" xfId="0" applyFont="1" applyFill="1"/>
    <xf numFmtId="7" fontId="2" fillId="10" borderId="0" xfId="0" applyNumberFormat="1" applyFont="1" applyFill="1" applyAlignment="1">
      <alignment horizontal="center"/>
    </xf>
    <xf numFmtId="0" fontId="2" fillId="10" borderId="0" xfId="0" applyFont="1" applyFill="1" applyAlignment="1">
      <alignment horizontal="center"/>
    </xf>
    <xf numFmtId="3" fontId="2" fillId="10" borderId="0" xfId="0" applyNumberFormat="1" applyFont="1" applyFill="1" applyAlignment="1">
      <alignment horizontal="center"/>
    </xf>
    <xf numFmtId="0" fontId="2" fillId="10" borderId="20" xfId="0" applyFont="1" applyFill="1" applyBorder="1"/>
    <xf numFmtId="2" fontId="2" fillId="10" borderId="0" xfId="0" applyNumberFormat="1" applyFont="1" applyFill="1"/>
    <xf numFmtId="165" fontId="2" fillId="10" borderId="0" xfId="0" applyNumberFormat="1" applyFont="1" applyFill="1"/>
    <xf numFmtId="0" fontId="14" fillId="0" borderId="0" xfId="0" applyFont="1" applyFill="1"/>
    <xf numFmtId="0" fontId="15" fillId="0" borderId="0" xfId="0" applyNumberFormat="1" applyFont="1" applyFill="1" applyBorder="1" applyAlignment="1" applyProtection="1"/>
    <xf numFmtId="0" fontId="15" fillId="0" borderId="0" xfId="0" applyFont="1" applyFill="1" applyBorder="1" applyAlignment="1"/>
    <xf numFmtId="0" fontId="15" fillId="0" borderId="21" xfId="0" applyFont="1" applyFill="1" applyBorder="1" applyAlignment="1">
      <alignment horizontal="left" textRotation="90" wrapText="1"/>
    </xf>
    <xf numFmtId="0" fontId="14" fillId="2" borderId="0" xfId="0" applyFont="1" applyFill="1"/>
    <xf numFmtId="0" fontId="14" fillId="10" borderId="0" xfId="0" applyFont="1" applyFill="1"/>
    <xf numFmtId="0" fontId="14" fillId="6" borderId="0" xfId="0" applyFont="1" applyFill="1"/>
    <xf numFmtId="0" fontId="14" fillId="4" borderId="0" xfId="0" applyFont="1" applyFill="1"/>
    <xf numFmtId="0" fontId="14" fillId="3" borderId="0" xfId="0" applyFont="1" applyFill="1"/>
    <xf numFmtId="0" fontId="14" fillId="0" borderId="0" xfId="0" applyNumberFormat="1" applyFont="1" applyFill="1" applyBorder="1" applyAlignment="1" applyProtection="1"/>
    <xf numFmtId="0" fontId="14" fillId="7" borderId="0" xfId="0" applyNumberFormat="1" applyFont="1" applyFill="1" applyBorder="1" applyAlignment="1" applyProtection="1"/>
    <xf numFmtId="0" fontId="14" fillId="0" borderId="0" xfId="0" applyFont="1"/>
    <xf numFmtId="0" fontId="14" fillId="8" borderId="0" xfId="0" applyFont="1" applyFill="1"/>
    <xf numFmtId="0" fontId="14" fillId="7" borderId="0" xfId="0" applyFont="1" applyFill="1"/>
    <xf numFmtId="1" fontId="14" fillId="0" borderId="0" xfId="0" applyNumberFormat="1" applyFont="1" applyFill="1"/>
    <xf numFmtId="169" fontId="3" fillId="3" borderId="2" xfId="0" applyNumberFormat="1" applyFont="1" applyFill="1" applyBorder="1"/>
    <xf numFmtId="169" fontId="0" fillId="0" borderId="7" xfId="0" applyNumberFormat="1" applyBorder="1"/>
    <xf numFmtId="169" fontId="0" fillId="0" borderId="19" xfId="0" applyNumberFormat="1" applyBorder="1"/>
    <xf numFmtId="0" fontId="0" fillId="0" borderId="0" xfId="0" applyAlignment="1">
      <alignment horizontal="left" wrapText="1"/>
    </xf>
    <xf numFmtId="0" fontId="3" fillId="0" borderId="12" xfId="0" applyFont="1" applyBorder="1" applyAlignment="1">
      <alignment horizontal="center"/>
    </xf>
    <xf numFmtId="0" fontId="2" fillId="0" borderId="0" xfId="0" applyFont="1" applyAlignment="1">
      <alignment horizontal="left" wrapText="1"/>
    </xf>
    <xf numFmtId="0" fontId="0" fillId="0" borderId="0" xfId="0" applyAlignment="1">
      <alignment wrapText="1"/>
    </xf>
    <xf numFmtId="14" fontId="0" fillId="9" borderId="27" xfId="0" applyNumberFormat="1" applyFill="1" applyBorder="1" applyAlignment="1" applyProtection="1">
      <alignment horizontal="center"/>
      <protection locked="0"/>
    </xf>
    <xf numFmtId="0" fontId="0" fillId="9" borderId="28" xfId="0" applyFill="1" applyBorder="1" applyAlignment="1" applyProtection="1">
      <alignment horizontal="center"/>
      <protection locked="0"/>
    </xf>
    <xf numFmtId="0" fontId="0" fillId="0" borderId="29" xfId="0" applyBorder="1" applyAlignment="1" applyProtection="1">
      <alignment horizontal="left" wrapText="1"/>
      <protection locked="0"/>
    </xf>
    <xf numFmtId="0" fontId="0" fillId="0" borderId="30" xfId="0" applyBorder="1" applyAlignment="1" applyProtection="1">
      <alignment horizontal="left" wrapText="1"/>
      <protection locked="0"/>
    </xf>
    <xf numFmtId="0" fontId="0" fillId="0" borderId="31" xfId="0" applyBorder="1" applyAlignment="1" applyProtection="1">
      <alignment horizontal="left" wrapText="1"/>
      <protection locked="0"/>
    </xf>
    <xf numFmtId="0" fontId="0" fillId="0" borderId="32" xfId="0" applyBorder="1" applyAlignment="1" applyProtection="1">
      <alignment horizontal="left" wrapText="1"/>
      <protection locked="0"/>
    </xf>
    <xf numFmtId="0" fontId="0" fillId="0" borderId="0" xfId="0" applyBorder="1" applyAlignment="1" applyProtection="1">
      <alignment horizontal="left" wrapText="1"/>
      <protection locked="0"/>
    </xf>
    <xf numFmtId="0" fontId="0" fillId="0" borderId="33" xfId="0" applyBorder="1" applyAlignment="1" applyProtection="1">
      <alignment horizontal="left" wrapText="1"/>
      <protection locked="0"/>
    </xf>
    <xf numFmtId="0" fontId="0" fillId="0" borderId="34" xfId="0" applyBorder="1" applyAlignment="1" applyProtection="1">
      <alignment horizontal="left" wrapText="1"/>
      <protection locked="0"/>
    </xf>
    <xf numFmtId="0" fontId="0" fillId="0" borderId="12" xfId="0" applyBorder="1" applyAlignment="1" applyProtection="1">
      <alignment horizontal="left" wrapText="1"/>
      <protection locked="0"/>
    </xf>
    <xf numFmtId="0" fontId="0" fillId="0" borderId="35" xfId="0" applyBorder="1" applyAlignment="1" applyProtection="1">
      <alignment horizontal="left" wrapText="1"/>
      <protection locked="0"/>
    </xf>
    <xf numFmtId="0" fontId="3" fillId="0" borderId="3" xfId="0" applyFont="1" applyBorder="1" applyAlignment="1">
      <alignment horizontal="center"/>
    </xf>
    <xf numFmtId="0" fontId="5" fillId="0" borderId="5" xfId="0" applyFont="1" applyBorder="1" applyAlignment="1">
      <alignment horizontal="center"/>
    </xf>
    <xf numFmtId="0" fontId="0" fillId="9" borderId="8" xfId="0" applyFill="1" applyBorder="1" applyAlignment="1" applyProtection="1">
      <alignment horizontal="center"/>
      <protection locked="0"/>
    </xf>
    <xf numFmtId="0" fontId="5" fillId="0" borderId="5" xfId="0" applyFont="1" applyBorder="1" applyAlignment="1">
      <alignment horizontal="center" wrapText="1"/>
    </xf>
    <xf numFmtId="0" fontId="5" fillId="0" borderId="6" xfId="0" applyFont="1" applyBorder="1" applyAlignment="1">
      <alignment horizontal="center" wrapText="1"/>
    </xf>
    <xf numFmtId="0" fontId="0" fillId="9" borderId="36" xfId="0" applyFont="1" applyFill="1" applyBorder="1" applyAlignment="1" applyProtection="1">
      <alignment horizontal="center" vertical="center"/>
      <protection locked="0"/>
    </xf>
    <xf numFmtId="0" fontId="1" fillId="9" borderId="11" xfId="0" applyFont="1" applyFill="1" applyBorder="1" applyAlignment="1" applyProtection="1">
      <alignment horizontal="center" vertical="center"/>
      <protection locked="0"/>
    </xf>
    <xf numFmtId="0" fontId="1" fillId="9" borderId="16" xfId="0" applyFont="1" applyFill="1" applyBorder="1" applyAlignment="1" applyProtection="1">
      <alignment horizontal="center" vertical="center"/>
      <protection locked="0"/>
    </xf>
    <xf numFmtId="0" fontId="2" fillId="0" borderId="30" xfId="0" applyFont="1" applyBorder="1" applyAlignment="1">
      <alignment horizontal="left" wrapText="1"/>
    </xf>
    <xf numFmtId="0" fontId="0" fillId="0" borderId="0" xfId="0" applyBorder="1" applyAlignment="1">
      <alignment horizontal="left" wrapText="1"/>
    </xf>
    <xf numFmtId="0" fontId="7" fillId="0" borderId="0" xfId="0" applyFont="1" applyAlignment="1">
      <alignment horizontal="center"/>
    </xf>
  </cellXfs>
  <cellStyles count="54">
    <cellStyle name="Comma 2" xfId="1"/>
    <cellStyle name="Comma 3" xfId="2"/>
    <cellStyle name="Comma 4" xfId="3"/>
    <cellStyle name="Comma 5" xfId="4"/>
    <cellStyle name="Comma 6" xfId="5"/>
    <cellStyle name="Comma 7" xfId="6"/>
    <cellStyle name="Comma0" xfId="7"/>
    <cellStyle name="Comma0 2" xfId="8"/>
    <cellStyle name="Comma0 3" xfId="9"/>
    <cellStyle name="Comma0 3 2" xfId="10"/>
    <cellStyle name="Comma0 4" xfId="11"/>
    <cellStyle name="Comma0 5" xfId="12"/>
    <cellStyle name="Comma0 6" xfId="13"/>
    <cellStyle name="Comma0 7" xfId="14"/>
    <cellStyle name="Currency" xfId="15" builtinId="4"/>
    <cellStyle name="Currency 2" xfId="16"/>
    <cellStyle name="Currency 3" xfId="17"/>
    <cellStyle name="Currency 3 2" xfId="18"/>
    <cellStyle name="Currency0" xfId="19"/>
    <cellStyle name="Currency0 2" xfId="20"/>
    <cellStyle name="Currency0 3" xfId="21"/>
    <cellStyle name="Currency0 3 2" xfId="22"/>
    <cellStyle name="Currency0 4" xfId="23"/>
    <cellStyle name="Currency0 5" xfId="24"/>
    <cellStyle name="Currency0 6" xfId="25"/>
    <cellStyle name="Currency0 7" xfId="26"/>
    <cellStyle name="Date" xfId="27"/>
    <cellStyle name="Date 2" xfId="28"/>
    <cellStyle name="Date 3" xfId="29"/>
    <cellStyle name="Date 3 2" xfId="30"/>
    <cellStyle name="Date 4" xfId="31"/>
    <cellStyle name="Date 5" xfId="32"/>
    <cellStyle name="Date 6" xfId="33"/>
    <cellStyle name="Date 7" xfId="34"/>
    <cellStyle name="Fixed" xfId="35"/>
    <cellStyle name="Fixed 2" xfId="36"/>
    <cellStyle name="Fixed 3" xfId="37"/>
    <cellStyle name="Fixed 3 2" xfId="38"/>
    <cellStyle name="Fixed 4" xfId="39"/>
    <cellStyle name="Fixed 5" xfId="40"/>
    <cellStyle name="Fixed 6" xfId="41"/>
    <cellStyle name="Fixed 7" xfId="42"/>
    <cellStyle name="Heading 1 2" xfId="43"/>
    <cellStyle name="Heading 1 3" xfId="44"/>
    <cellStyle name="Heading 1 3 2" xfId="45"/>
    <cellStyle name="Heading 2 2" xfId="46"/>
    <cellStyle name="Heading 2 3" xfId="47"/>
    <cellStyle name="Heading 2 3 2" xfId="48"/>
    <cellStyle name="Normal" xfId="0" builtinId="0"/>
    <cellStyle name="Normal 2" xfId="49"/>
    <cellStyle name="Normal 3" xfId="50"/>
    <cellStyle name="Total 2" xfId="51"/>
    <cellStyle name="Total 3" xfId="52"/>
    <cellStyle name="Total 3 2" xfId="53"/>
  </cellStyles>
  <dxfs count="3">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609600</xdr:colOff>
      <xdr:row>0</xdr:row>
      <xdr:rowOff>142875</xdr:rowOff>
    </xdr:from>
    <xdr:to>
      <xdr:col>0</xdr:col>
      <xdr:colOff>1866900</xdr:colOff>
      <xdr:row>3</xdr:row>
      <xdr:rowOff>1019175</xdr:rowOff>
    </xdr:to>
    <xdr:pic>
      <xdr:nvPicPr>
        <xdr:cNvPr id="25600" name="Picture 14"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01" name="Picture 43"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02" name="Picture 44"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03" name="Picture 46"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04" name="Picture 47"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05" name="Picture 49"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06" name="Picture 50"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07" name="Picture 52"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08" name="Picture 53"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09" name="Picture 55"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10" name="Picture 56"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11" name="Picture 57"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12" name="Picture 58"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13" name="Picture 59"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14" name="Picture 61"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15" name="Picture 62"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16" name="Picture 63"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17" name="Picture 64"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18" name="Picture 65"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19" name="Picture 67"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20" name="Picture 68"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21" name="Picture 69"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22" name="Picture 70"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23" name="Picture 71"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24" name="Picture 73"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25" name="Picture 74"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26" name="Picture 75"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27" name="Picture 76"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28" name="Picture 77"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29" name="Picture 79"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30" name="Picture 80"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31" name="Picture 81"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32" name="Picture 82"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twoCellAnchor editAs="oneCell">
    <xdr:from>
      <xdr:col>0</xdr:col>
      <xdr:colOff>609600</xdr:colOff>
      <xdr:row>0</xdr:row>
      <xdr:rowOff>142875</xdr:rowOff>
    </xdr:from>
    <xdr:to>
      <xdr:col>0</xdr:col>
      <xdr:colOff>1866900</xdr:colOff>
      <xdr:row>3</xdr:row>
      <xdr:rowOff>1019175</xdr:rowOff>
    </xdr:to>
    <xdr:pic>
      <xdr:nvPicPr>
        <xdr:cNvPr id="25633" name="Picture 83" descr="1DWRLow resolution logo"/>
        <xdr:cNvPicPr>
          <a:picLocks noChangeAspect="1" noChangeArrowheads="1"/>
        </xdr:cNvPicPr>
      </xdr:nvPicPr>
      <xdr:blipFill>
        <a:blip xmlns:r="http://schemas.openxmlformats.org/officeDocument/2006/relationships" r:embed="rId1" cstate="print"/>
        <a:srcRect/>
        <a:stretch>
          <a:fillRect/>
        </a:stretch>
      </xdr:blipFill>
      <xdr:spPr bwMode="auto">
        <a:xfrm>
          <a:off x="609600" y="142875"/>
          <a:ext cx="1257300" cy="136207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M15"/>
  <sheetViews>
    <sheetView workbookViewId="0">
      <selection activeCell="A2" sqref="A2"/>
    </sheetView>
  </sheetViews>
  <sheetFormatPr defaultRowHeight="12.75" x14ac:dyDescent="0.2"/>
  <sheetData>
    <row r="1" spans="1:13" ht="13.5" thickBot="1" x14ac:dyDescent="0.25">
      <c r="A1" s="195" t="s">
        <v>361</v>
      </c>
      <c r="B1" s="195"/>
      <c r="C1" s="195"/>
      <c r="D1" s="195"/>
      <c r="E1" s="195"/>
      <c r="F1" s="195"/>
      <c r="G1" s="195"/>
      <c r="H1" s="195"/>
      <c r="I1" s="195"/>
      <c r="J1" s="195"/>
      <c r="K1" s="195"/>
      <c r="L1" s="195"/>
      <c r="M1" s="195"/>
    </row>
    <row r="3" spans="1:13" ht="57.75" customHeight="1" x14ac:dyDescent="0.2">
      <c r="A3" s="194" t="s">
        <v>369</v>
      </c>
      <c r="B3" s="194"/>
      <c r="C3" s="194"/>
      <c r="D3" s="194"/>
      <c r="E3" s="194"/>
      <c r="F3" s="194"/>
      <c r="G3" s="194"/>
      <c r="H3" s="194"/>
      <c r="I3" s="194"/>
      <c r="J3" s="194"/>
      <c r="K3" s="194"/>
      <c r="L3" s="194"/>
      <c r="M3" s="194"/>
    </row>
    <row r="5" spans="1:13" ht="66.75" customHeight="1" x14ac:dyDescent="0.2">
      <c r="A5" s="196" t="s">
        <v>534</v>
      </c>
      <c r="B5" s="194"/>
      <c r="C5" s="194"/>
      <c r="D5" s="194"/>
      <c r="E5" s="194"/>
      <c r="F5" s="194"/>
      <c r="G5" s="194"/>
      <c r="H5" s="194"/>
      <c r="I5" s="194"/>
      <c r="J5" s="194"/>
      <c r="K5" s="194"/>
      <c r="L5" s="194"/>
      <c r="M5" s="194"/>
    </row>
    <row r="8" spans="1:13" x14ac:dyDescent="0.2">
      <c r="A8" s="7" t="s">
        <v>362</v>
      </c>
    </row>
    <row r="9" spans="1:13" ht="54" customHeight="1" x14ac:dyDescent="0.2">
      <c r="A9" s="197" t="s">
        <v>371</v>
      </c>
      <c r="B9" s="197"/>
      <c r="C9" s="197"/>
      <c r="D9" s="197"/>
      <c r="E9" s="197"/>
      <c r="F9" s="197"/>
      <c r="G9" s="197"/>
      <c r="H9" s="197"/>
      <c r="I9" s="197"/>
      <c r="J9" s="197"/>
      <c r="K9" s="197"/>
      <c r="L9" s="197"/>
      <c r="M9" s="197"/>
    </row>
    <row r="11" spans="1:13" ht="68.25" customHeight="1" x14ac:dyDescent="0.2">
      <c r="A11" s="194" t="s">
        <v>368</v>
      </c>
      <c r="B11" s="194"/>
      <c r="C11" s="194"/>
      <c r="D11" s="194"/>
      <c r="E11" s="194"/>
      <c r="F11" s="194"/>
      <c r="G11" s="194"/>
      <c r="H11" s="194"/>
      <c r="I11" s="194"/>
      <c r="J11" s="194"/>
      <c r="K11" s="194"/>
      <c r="L11" s="194"/>
      <c r="M11" s="194"/>
    </row>
    <row r="13" spans="1:13" ht="51.75" customHeight="1" x14ac:dyDescent="0.2">
      <c r="A13" s="194" t="s">
        <v>363</v>
      </c>
      <c r="B13" s="194"/>
      <c r="C13" s="194"/>
      <c r="D13" s="194"/>
      <c r="E13" s="194"/>
      <c r="F13" s="194"/>
      <c r="G13" s="194"/>
      <c r="H13" s="194"/>
      <c r="I13" s="194"/>
      <c r="J13" s="194"/>
      <c r="K13" s="194"/>
      <c r="L13" s="194"/>
      <c r="M13" s="194"/>
    </row>
    <row r="15" spans="1:13" ht="50.25" customHeight="1" x14ac:dyDescent="0.2">
      <c r="A15" s="194" t="s">
        <v>364</v>
      </c>
      <c r="B15" s="194"/>
      <c r="C15" s="194"/>
      <c r="D15" s="194"/>
      <c r="E15" s="194"/>
      <c r="F15" s="194"/>
      <c r="G15" s="194"/>
      <c r="H15" s="194"/>
      <c r="I15" s="194"/>
      <c r="J15" s="194"/>
      <c r="K15" s="194"/>
      <c r="L15" s="194"/>
      <c r="M15" s="194"/>
    </row>
  </sheetData>
  <mergeCells count="7">
    <mergeCell ref="A13:M13"/>
    <mergeCell ref="A15:M15"/>
    <mergeCell ref="A1:M1"/>
    <mergeCell ref="A3:M3"/>
    <mergeCell ref="A5:M5"/>
    <mergeCell ref="A9:M9"/>
    <mergeCell ref="A11:M11"/>
  </mergeCells>
  <phoneticPr fontId="4" type="noConversion"/>
  <pageMargins left="0.75" right="0.75" top="1" bottom="1" header="0.5" footer="0.5"/>
  <pageSetup orientation="landscape" horizontalDpi="525" verticalDpi="525"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3:T44"/>
  <sheetViews>
    <sheetView showZeros="0" tabSelected="1" workbookViewId="0">
      <selection activeCell="N25" sqref="N25"/>
    </sheetView>
  </sheetViews>
  <sheetFormatPr defaultRowHeight="12.75" x14ac:dyDescent="0.2"/>
  <cols>
    <col min="2" max="2" width="20.140625" hidden="1" customWidth="1"/>
    <col min="3" max="3" width="29.5703125" customWidth="1"/>
    <col min="4" max="4" width="29.28515625" customWidth="1"/>
    <col min="5" max="5" width="13.42578125" bestFit="1" customWidth="1"/>
    <col min="6" max="6" width="10.140625" customWidth="1"/>
    <col min="8" max="8" width="10.7109375" customWidth="1"/>
    <col min="12" max="12" width="11" customWidth="1"/>
    <col min="13" max="13" width="10.85546875" customWidth="1"/>
    <col min="15" max="20" width="9.140625" hidden="1" customWidth="1"/>
  </cols>
  <sheetData>
    <row r="3" spans="2:20" ht="13.5" thickBot="1" x14ac:dyDescent="0.25"/>
    <row r="4" spans="2:20" ht="27" customHeight="1" x14ac:dyDescent="0.2">
      <c r="C4" s="49" t="s">
        <v>247</v>
      </c>
      <c r="D4" s="214" t="s">
        <v>549</v>
      </c>
      <c r="E4" s="215"/>
      <c r="F4" s="216"/>
      <c r="G4" s="48" t="s">
        <v>125</v>
      </c>
      <c r="H4" s="48" t="s">
        <v>126</v>
      </c>
      <c r="I4" s="210" t="s">
        <v>250</v>
      </c>
      <c r="J4" s="210"/>
      <c r="K4" s="212" t="s">
        <v>370</v>
      </c>
      <c r="L4" s="213"/>
    </row>
    <row r="5" spans="2:20" ht="13.5" thickBot="1" x14ac:dyDescent="0.25">
      <c r="C5" s="49" t="s">
        <v>248</v>
      </c>
      <c r="D5" s="156">
        <v>4749</v>
      </c>
      <c r="E5" s="157"/>
      <c r="F5" s="157"/>
      <c r="G5" s="158">
        <v>650</v>
      </c>
      <c r="H5" s="159"/>
      <c r="I5" s="211" t="s">
        <v>253</v>
      </c>
      <c r="J5" s="211"/>
      <c r="K5" s="198">
        <v>43419</v>
      </c>
      <c r="L5" s="199"/>
    </row>
    <row r="7" spans="2:20" ht="13.5" customHeight="1" thickBot="1" x14ac:dyDescent="0.25">
      <c r="C7" s="167"/>
      <c r="D7" s="166"/>
    </row>
    <row r="8" spans="2:20" ht="39" thickBot="1" x14ac:dyDescent="0.25">
      <c r="C8" s="40" t="s">
        <v>118</v>
      </c>
      <c r="D8" s="30" t="s">
        <v>119</v>
      </c>
      <c r="E8" s="31" t="s">
        <v>127</v>
      </c>
      <c r="F8" s="31" t="s">
        <v>239</v>
      </c>
      <c r="G8" s="30" t="s">
        <v>240</v>
      </c>
      <c r="H8" s="32" t="s">
        <v>120</v>
      </c>
      <c r="I8" s="30" t="s">
        <v>121</v>
      </c>
      <c r="J8" s="33" t="s">
        <v>122</v>
      </c>
      <c r="K8" s="34" t="s">
        <v>241</v>
      </c>
      <c r="L8" s="30" t="s">
        <v>123</v>
      </c>
      <c r="M8" s="35" t="s">
        <v>124</v>
      </c>
      <c r="P8" s="209" t="s">
        <v>252</v>
      </c>
      <c r="Q8" s="209"/>
      <c r="R8" s="209"/>
      <c r="S8" s="209"/>
      <c r="T8" s="209"/>
    </row>
    <row r="9" spans="2:20" hidden="1" x14ac:dyDescent="0.2">
      <c r="B9" s="47" t="str">
        <f t="shared" ref="B9:B29" si="0">IF(ISBLANK(E9),(C9&amp;" Any"),(C9&amp;" "&amp;E9))</f>
        <v xml:space="preserve"> 0</v>
      </c>
      <c r="C9" s="41"/>
      <c r="D9" s="38" t="str">
        <f t="shared" ref="D9:D29" si="1">IF(C9="","",LOOKUP(C9,Species,Scientific))</f>
        <v/>
      </c>
      <c r="E9" s="42">
        <v>0</v>
      </c>
      <c r="F9" s="43"/>
      <c r="G9" s="20" t="str">
        <f>IF(C9="","",F9*K9/100)</f>
        <v/>
      </c>
      <c r="H9" s="21" t="str">
        <f t="shared" ref="H9:H29" si="2">IF(C9="","",LOOKUP(C9,Species,Price))</f>
        <v/>
      </c>
      <c r="I9" s="46">
        <f>F9*G5</f>
        <v>0</v>
      </c>
      <c r="J9" s="22" t="str">
        <f t="shared" ref="J9:J29" si="3">IF(C9="","",LOOKUP(C9,Species,Seeds_per_lbs))</f>
        <v/>
      </c>
      <c r="K9" s="23" t="str">
        <f t="shared" ref="K9:K29" si="4">IF(C9="","",LOOKUP(C9,Species,PLS))</f>
        <v/>
      </c>
      <c r="L9" s="23" t="str">
        <f t="shared" ref="L9:L29" si="5">IF(C9="","",F9*J9*K9/100/43560)</f>
        <v/>
      </c>
      <c r="M9" s="24" t="str">
        <f t="shared" ref="M9:M29" si="6">IF(C9="","",H9*I9)</f>
        <v/>
      </c>
      <c r="O9" s="1" t="s">
        <v>365</v>
      </c>
      <c r="P9" s="1" t="str">
        <f t="shared" ref="P9:P29" si="7">IF(C9="","",LOOKUP(C9,Species,V_1))</f>
        <v/>
      </c>
      <c r="Q9" s="1" t="str">
        <f t="shared" ref="Q9:Q29" si="8">IF(C9="","",LOOKUP(C9,Species,V_2))</f>
        <v/>
      </c>
      <c r="R9" s="1" t="str">
        <f t="shared" ref="R9:R29" si="9">IF(C9="","",LOOKUP(C9,Species,V_3))</f>
        <v/>
      </c>
      <c r="S9" s="1" t="str">
        <f t="shared" ref="S9:S29" si="10">IF(C9="","",LOOKUP(C9,Species,V_4))</f>
        <v/>
      </c>
      <c r="T9" s="1" t="str">
        <f t="shared" ref="T9:T29" si="11">IF(C9="","",LOOKUP(C9,Species,V_5))</f>
        <v/>
      </c>
    </row>
    <row r="10" spans="2:20" x14ac:dyDescent="0.2">
      <c r="B10" s="47" t="str">
        <f>IF(ISBLANK(E10),(C10&amp;" Any"),(C10&amp;" "&amp;E10))</f>
        <v>Crested Wheatgrass Hycrest II</v>
      </c>
      <c r="C10" s="160" t="s">
        <v>148</v>
      </c>
      <c r="D10" s="6" t="str">
        <f t="shared" si="1"/>
        <v>Agropyron cristatum</v>
      </c>
      <c r="E10" s="44" t="s">
        <v>406</v>
      </c>
      <c r="F10" s="162">
        <v>1.5</v>
      </c>
      <c r="G10" s="5">
        <f t="shared" ref="G10:G29" si="12">IF(C10="","",F10*K10/100)</f>
        <v>1.3217496562500002</v>
      </c>
      <c r="H10" s="2">
        <f t="shared" si="2"/>
        <v>3.67</v>
      </c>
      <c r="I10" s="1">
        <f>F10*G5</f>
        <v>975</v>
      </c>
      <c r="J10" s="4">
        <f t="shared" si="3"/>
        <v>175000</v>
      </c>
      <c r="K10" s="3">
        <f t="shared" si="4"/>
        <v>88.116643750000009</v>
      </c>
      <c r="L10" s="3">
        <f t="shared" si="5"/>
        <v>5.3100594546315438</v>
      </c>
      <c r="M10" s="192">
        <f t="shared" si="6"/>
        <v>3578.25</v>
      </c>
      <c r="O10" s="1" t="s">
        <v>365</v>
      </c>
      <c r="P10" s="1" t="str">
        <f t="shared" si="7"/>
        <v xml:space="preserve">Nordan </v>
      </c>
      <c r="Q10" s="1" t="str">
        <f t="shared" si="8"/>
        <v>Hycrest</v>
      </c>
      <c r="R10" s="1" t="str">
        <f t="shared" si="9"/>
        <v>Hycrest II</v>
      </c>
      <c r="S10" s="1" t="str">
        <f t="shared" si="10"/>
        <v>Douglas</v>
      </c>
      <c r="T10" s="1" t="str">
        <f t="shared" si="11"/>
        <v>Ephraim</v>
      </c>
    </row>
    <row r="11" spans="2:20" x14ac:dyDescent="0.2">
      <c r="B11" s="47" t="str">
        <f t="shared" si="0"/>
        <v>Siberian Wheatgrass Vavilov II</v>
      </c>
      <c r="C11" s="160" t="s">
        <v>211</v>
      </c>
      <c r="D11" s="6" t="str">
        <f t="shared" si="1"/>
        <v>Agropyron fragile</v>
      </c>
      <c r="E11" s="44" t="s">
        <v>433</v>
      </c>
      <c r="F11" s="162">
        <v>1</v>
      </c>
      <c r="G11" s="5">
        <f t="shared" si="12"/>
        <v>0.80261620000000011</v>
      </c>
      <c r="H11" s="2">
        <f t="shared" si="2"/>
        <v>4.5199999999999996</v>
      </c>
      <c r="I11" s="1">
        <f>F11*G5</f>
        <v>650</v>
      </c>
      <c r="J11" s="4">
        <f t="shared" si="3"/>
        <v>170000</v>
      </c>
      <c r="K11" s="3">
        <f t="shared" si="4"/>
        <v>80.261620000000008</v>
      </c>
      <c r="L11" s="3">
        <f t="shared" si="5"/>
        <v>3.1323405417814514</v>
      </c>
      <c r="M11" s="192">
        <f t="shared" si="6"/>
        <v>2937.9999999999995</v>
      </c>
      <c r="O11" s="1" t="s">
        <v>365</v>
      </c>
      <c r="P11" s="1" t="str">
        <f t="shared" si="7"/>
        <v>Vavilov</v>
      </c>
      <c r="Q11" s="1" t="str">
        <f t="shared" si="8"/>
        <v>Vavilov II</v>
      </c>
      <c r="R11" s="1" t="str">
        <f t="shared" si="9"/>
        <v>Stabilizer</v>
      </c>
      <c r="S11" s="1">
        <f t="shared" si="10"/>
        <v>0</v>
      </c>
      <c r="T11" s="1">
        <f t="shared" si="11"/>
        <v>0</v>
      </c>
    </row>
    <row r="12" spans="2:20" x14ac:dyDescent="0.2">
      <c r="B12" s="47" t="str">
        <f t="shared" si="0"/>
        <v>Russian Wildrye Bozoisky II</v>
      </c>
      <c r="C12" s="160" t="s">
        <v>200</v>
      </c>
      <c r="D12" s="6" t="str">
        <f t="shared" si="1"/>
        <v>Psathyrostachys juncea</v>
      </c>
      <c r="E12" s="44" t="s">
        <v>379</v>
      </c>
      <c r="F12" s="162">
        <v>2</v>
      </c>
      <c r="G12" s="5">
        <f t="shared" si="12"/>
        <v>1.8164685</v>
      </c>
      <c r="H12" s="2">
        <f t="shared" si="2"/>
        <v>5.79</v>
      </c>
      <c r="I12" s="1">
        <f>F12*G5</f>
        <v>1300</v>
      </c>
      <c r="J12" s="4">
        <f t="shared" si="3"/>
        <v>175000</v>
      </c>
      <c r="K12" s="3">
        <f t="shared" si="4"/>
        <v>90.823425</v>
      </c>
      <c r="L12" s="3">
        <f t="shared" si="5"/>
        <v>7.2975662878787873</v>
      </c>
      <c r="M12" s="192">
        <f t="shared" si="6"/>
        <v>7527</v>
      </c>
      <c r="O12" s="1" t="s">
        <v>365</v>
      </c>
      <c r="P12" s="1" t="str">
        <f t="shared" si="7"/>
        <v>Bozoisky</v>
      </c>
      <c r="Q12" s="1" t="str">
        <f t="shared" si="8"/>
        <v>Bozoisky II</v>
      </c>
      <c r="R12" s="1">
        <f t="shared" si="9"/>
        <v>0</v>
      </c>
      <c r="S12" s="1">
        <f t="shared" si="10"/>
        <v>0</v>
      </c>
      <c r="T12" s="1">
        <f t="shared" si="11"/>
        <v>0</v>
      </c>
    </row>
    <row r="13" spans="2:20" x14ac:dyDescent="0.2">
      <c r="B13" s="47" t="str">
        <f t="shared" si="0"/>
        <v>Bottlebrush Squirreltail Any</v>
      </c>
      <c r="C13" s="160" t="s">
        <v>141</v>
      </c>
      <c r="D13" s="6" t="str">
        <f t="shared" si="1"/>
        <v>Elymus elymoides</v>
      </c>
      <c r="E13" s="44" t="s">
        <v>365</v>
      </c>
      <c r="F13" s="162">
        <v>1</v>
      </c>
      <c r="G13" s="5">
        <f t="shared" si="12"/>
        <v>0.85412025000000003</v>
      </c>
      <c r="H13" s="2">
        <f t="shared" si="2"/>
        <v>9.1999999999999993</v>
      </c>
      <c r="I13" s="1">
        <f>F13*G5</f>
        <v>650</v>
      </c>
      <c r="J13" s="4">
        <f t="shared" si="3"/>
        <v>175000</v>
      </c>
      <c r="K13" s="3">
        <f t="shared" si="4"/>
        <v>85.412025</v>
      </c>
      <c r="L13" s="3">
        <f t="shared" si="5"/>
        <v>3.4313830061983475</v>
      </c>
      <c r="M13" s="192">
        <f t="shared" si="6"/>
        <v>5979.9999999999991</v>
      </c>
      <c r="O13" s="1" t="s">
        <v>365</v>
      </c>
      <c r="P13" s="1" t="str">
        <f t="shared" si="7"/>
        <v>Toe Jam</v>
      </c>
      <c r="Q13" s="1" t="str">
        <f t="shared" si="8"/>
        <v>Fish Creek</v>
      </c>
      <c r="R13" s="1">
        <f t="shared" si="9"/>
        <v>0</v>
      </c>
      <c r="S13" s="1">
        <f t="shared" si="10"/>
        <v>0</v>
      </c>
      <c r="T13" s="1">
        <f t="shared" si="11"/>
        <v>0</v>
      </c>
    </row>
    <row r="14" spans="2:20" x14ac:dyDescent="0.2">
      <c r="B14" s="47" t="str">
        <f t="shared" si="0"/>
        <v>Indian Ricegrass Nezpar</v>
      </c>
      <c r="C14" s="160" t="s">
        <v>183</v>
      </c>
      <c r="D14" s="6" t="str">
        <f t="shared" si="1"/>
        <v>Achnatherum hymenoides</v>
      </c>
      <c r="E14" s="44" t="s">
        <v>163</v>
      </c>
      <c r="F14" s="162">
        <v>1</v>
      </c>
      <c r="G14" s="5">
        <f t="shared" si="12"/>
        <v>0.91322324999999993</v>
      </c>
      <c r="H14" s="2">
        <f t="shared" si="2"/>
        <v>4.6900000000000004</v>
      </c>
      <c r="I14" s="1">
        <f>F14*G5</f>
        <v>650</v>
      </c>
      <c r="J14" s="4">
        <f t="shared" si="3"/>
        <v>141000</v>
      </c>
      <c r="K14" s="3">
        <f t="shared" si="4"/>
        <v>91.322324999999992</v>
      </c>
      <c r="L14" s="3">
        <f t="shared" si="5"/>
        <v>2.9560256714876028</v>
      </c>
      <c r="M14" s="192">
        <f t="shared" si="6"/>
        <v>3048.5000000000005</v>
      </c>
      <c r="O14" s="1" t="s">
        <v>365</v>
      </c>
      <c r="P14" s="1" t="str">
        <f t="shared" si="7"/>
        <v>Rimrock</v>
      </c>
      <c r="Q14" s="1" t="str">
        <f t="shared" si="8"/>
        <v>Nezpar</v>
      </c>
      <c r="R14" s="1" t="str">
        <f t="shared" si="9"/>
        <v>White River</v>
      </c>
      <c r="S14" s="1" t="str">
        <f t="shared" si="10"/>
        <v>Paloma</v>
      </c>
      <c r="T14" s="1" t="str">
        <f t="shared" si="11"/>
        <v>Star Lake</v>
      </c>
    </row>
    <row r="15" spans="2:20" x14ac:dyDescent="0.2">
      <c r="B15" s="47" t="str">
        <f t="shared" si="0"/>
        <v>Snake River Wheatgrass Secar</v>
      </c>
      <c r="C15" s="160" t="s">
        <v>219</v>
      </c>
      <c r="D15" s="6" t="str">
        <f t="shared" si="1"/>
        <v>Elymus wawawaiensis</v>
      </c>
      <c r="E15" s="44" t="s">
        <v>218</v>
      </c>
      <c r="F15" s="162">
        <v>1</v>
      </c>
      <c r="G15" s="5">
        <f t="shared" si="12"/>
        <v>0.84167500000000006</v>
      </c>
      <c r="H15" s="2">
        <f t="shared" si="2"/>
        <v>3.78</v>
      </c>
      <c r="I15" s="1">
        <f>F15*G5</f>
        <v>650</v>
      </c>
      <c r="J15" s="4">
        <f t="shared" si="3"/>
        <v>140000</v>
      </c>
      <c r="K15" s="3">
        <f t="shared" si="4"/>
        <v>84.167500000000004</v>
      </c>
      <c r="L15" s="3">
        <f t="shared" si="5"/>
        <v>2.7051078971533515</v>
      </c>
      <c r="M15" s="192">
        <f t="shared" si="6"/>
        <v>2457</v>
      </c>
      <c r="O15" s="1" t="s">
        <v>365</v>
      </c>
      <c r="P15" s="1" t="str">
        <f t="shared" si="7"/>
        <v>Secar</v>
      </c>
      <c r="Q15" s="1" t="str">
        <f t="shared" si="8"/>
        <v>Discovery</v>
      </c>
      <c r="R15" s="1">
        <f t="shared" si="9"/>
        <v>0</v>
      </c>
      <c r="S15" s="1">
        <f t="shared" si="10"/>
        <v>0</v>
      </c>
      <c r="T15" s="1">
        <f t="shared" si="11"/>
        <v>0</v>
      </c>
    </row>
    <row r="16" spans="2:20" x14ac:dyDescent="0.2">
      <c r="B16" s="47" t="str">
        <f t="shared" si="0"/>
        <v>Western Wheatgrass Recovery</v>
      </c>
      <c r="C16" s="160" t="s">
        <v>233</v>
      </c>
      <c r="D16" s="6" t="str">
        <f t="shared" si="1"/>
        <v>Pascopyron smithii</v>
      </c>
      <c r="E16" s="44" t="s">
        <v>461</v>
      </c>
      <c r="F16" s="162">
        <v>1</v>
      </c>
      <c r="G16" s="5">
        <f t="shared" si="12"/>
        <v>0.86908300000000016</v>
      </c>
      <c r="H16" s="2">
        <f t="shared" si="2"/>
        <v>3.9</v>
      </c>
      <c r="I16" s="1">
        <f>F16*G5</f>
        <v>650</v>
      </c>
      <c r="J16" s="4">
        <f t="shared" si="3"/>
        <v>105000</v>
      </c>
      <c r="K16" s="3">
        <f t="shared" si="4"/>
        <v>86.908300000000011</v>
      </c>
      <c r="L16" s="3">
        <f t="shared" si="5"/>
        <v>2.0948970385674937</v>
      </c>
      <c r="M16" s="192">
        <f t="shared" si="6"/>
        <v>2535</v>
      </c>
      <c r="O16" s="1" t="s">
        <v>365</v>
      </c>
      <c r="P16" s="1" t="str">
        <f t="shared" si="7"/>
        <v>Arriba</v>
      </c>
      <c r="Q16" s="1" t="str">
        <f t="shared" si="8"/>
        <v>Recovery</v>
      </c>
      <c r="R16" s="1">
        <f t="shared" si="9"/>
        <v>0</v>
      </c>
      <c r="S16" s="1">
        <f t="shared" si="10"/>
        <v>0</v>
      </c>
      <c r="T16" s="1">
        <f t="shared" si="11"/>
        <v>0</v>
      </c>
    </row>
    <row r="17" spans="2:20" x14ac:dyDescent="0.2">
      <c r="B17" s="47" t="str">
        <f t="shared" si="0"/>
        <v>Blue Flax Appar</v>
      </c>
      <c r="C17" s="160" t="s">
        <v>138</v>
      </c>
      <c r="D17" s="6" t="str">
        <f t="shared" si="1"/>
        <v>Linum perenne</v>
      </c>
      <c r="E17" s="44" t="s">
        <v>149</v>
      </c>
      <c r="F17" s="162">
        <v>1</v>
      </c>
      <c r="G17" s="5">
        <f t="shared" si="12"/>
        <v>0.87149733333333346</v>
      </c>
      <c r="H17" s="2">
        <f t="shared" si="2"/>
        <v>5.32</v>
      </c>
      <c r="I17" s="1">
        <f>F17*G5</f>
        <v>650</v>
      </c>
      <c r="J17" s="4">
        <f t="shared" si="3"/>
        <v>293000</v>
      </c>
      <c r="K17" s="3">
        <f t="shared" si="4"/>
        <v>87.149733333333344</v>
      </c>
      <c r="L17" s="3">
        <f t="shared" si="5"/>
        <v>5.8619999693908795</v>
      </c>
      <c r="M17" s="192">
        <f t="shared" si="6"/>
        <v>3458</v>
      </c>
      <c r="O17" s="1" t="s">
        <v>365</v>
      </c>
      <c r="P17" s="1" t="str">
        <f t="shared" si="7"/>
        <v>Appar</v>
      </c>
      <c r="Q17" s="1">
        <f t="shared" si="8"/>
        <v>0</v>
      </c>
      <c r="R17" s="1">
        <f t="shared" si="9"/>
        <v>0</v>
      </c>
      <c r="S17" s="1">
        <f t="shared" si="10"/>
        <v>0</v>
      </c>
      <c r="T17" s="1">
        <f t="shared" si="11"/>
        <v>0</v>
      </c>
    </row>
    <row r="18" spans="2:20" x14ac:dyDescent="0.2">
      <c r="B18" s="47" t="str">
        <f t="shared" si="0"/>
        <v>Annual Sunflower Any</v>
      </c>
      <c r="C18" s="160" t="s">
        <v>9</v>
      </c>
      <c r="D18" s="6" t="str">
        <f t="shared" si="1"/>
        <v>Helianthus annuus</v>
      </c>
      <c r="E18" s="44" t="s">
        <v>365</v>
      </c>
      <c r="F18" s="162">
        <v>0.5</v>
      </c>
      <c r="G18" s="5">
        <f t="shared" si="12"/>
        <v>0.45760799999999996</v>
      </c>
      <c r="H18" s="2">
        <f t="shared" si="2"/>
        <v>9.0299999999999994</v>
      </c>
      <c r="I18" s="1">
        <f>F18*G5</f>
        <v>325</v>
      </c>
      <c r="J18" s="4">
        <f t="shared" si="3"/>
        <v>58500</v>
      </c>
      <c r="K18" s="3">
        <f t="shared" si="4"/>
        <v>91.521599999999992</v>
      </c>
      <c r="L18" s="3">
        <f t="shared" si="5"/>
        <v>0.6145561983471074</v>
      </c>
      <c r="M18" s="192">
        <f t="shared" si="6"/>
        <v>2934.75</v>
      </c>
      <c r="O18" s="1" t="s">
        <v>365</v>
      </c>
      <c r="P18" s="1">
        <f t="shared" si="7"/>
        <v>0</v>
      </c>
      <c r="Q18" s="1">
        <f t="shared" si="8"/>
        <v>0</v>
      </c>
      <c r="R18" s="1">
        <f t="shared" si="9"/>
        <v>0</v>
      </c>
      <c r="S18" s="1">
        <f t="shared" si="10"/>
        <v>0</v>
      </c>
      <c r="T18" s="1">
        <f t="shared" si="11"/>
        <v>0</v>
      </c>
    </row>
    <row r="19" spans="2:20" x14ac:dyDescent="0.2">
      <c r="B19" s="47" t="str">
        <f t="shared" si="0"/>
        <v>Yellow Sweetclover Any</v>
      </c>
      <c r="C19" s="160" t="s">
        <v>82</v>
      </c>
      <c r="D19" s="6" t="str">
        <f t="shared" si="1"/>
        <v>Melilotus officinalis</v>
      </c>
      <c r="E19" s="44" t="s">
        <v>365</v>
      </c>
      <c r="F19" s="162">
        <v>0.5</v>
      </c>
      <c r="G19" s="5">
        <f t="shared" si="12"/>
        <v>0.44807366666666665</v>
      </c>
      <c r="H19" s="2">
        <f t="shared" si="2"/>
        <v>2.4300000000000002</v>
      </c>
      <c r="I19" s="1">
        <f>F19*G5</f>
        <v>325</v>
      </c>
      <c r="J19" s="4">
        <f t="shared" si="3"/>
        <v>260000</v>
      </c>
      <c r="K19" s="3">
        <f t="shared" si="4"/>
        <v>89.614733333333334</v>
      </c>
      <c r="L19" s="3">
        <f t="shared" si="5"/>
        <v>2.674452555861647</v>
      </c>
      <c r="M19" s="192">
        <f t="shared" si="6"/>
        <v>789.75</v>
      </c>
      <c r="O19" s="1" t="s">
        <v>365</v>
      </c>
      <c r="P19" s="1">
        <f t="shared" si="7"/>
        <v>0</v>
      </c>
      <c r="Q19" s="1">
        <f t="shared" si="8"/>
        <v>0</v>
      </c>
      <c r="R19" s="1">
        <f t="shared" si="9"/>
        <v>0</v>
      </c>
      <c r="S19" s="1">
        <f t="shared" si="10"/>
        <v>0</v>
      </c>
      <c r="T19" s="1">
        <f t="shared" si="11"/>
        <v>0</v>
      </c>
    </row>
    <row r="20" spans="2:20" x14ac:dyDescent="0.2">
      <c r="B20" s="47" t="str">
        <f t="shared" si="0"/>
        <v>Small Burnet Delar</v>
      </c>
      <c r="C20" s="160" t="s">
        <v>217</v>
      </c>
      <c r="D20" s="6" t="str">
        <f t="shared" si="1"/>
        <v>Sanguisorba minor</v>
      </c>
      <c r="E20" s="44" t="s">
        <v>216</v>
      </c>
      <c r="F20" s="162">
        <v>1</v>
      </c>
      <c r="G20" s="5">
        <f t="shared" si="12"/>
        <v>0.90836136363636355</v>
      </c>
      <c r="H20" s="2">
        <f t="shared" si="2"/>
        <v>2.4300000000000002</v>
      </c>
      <c r="I20" s="1">
        <f>F20*G5</f>
        <v>650</v>
      </c>
      <c r="J20" s="4">
        <f t="shared" si="3"/>
        <v>55000</v>
      </c>
      <c r="K20" s="3">
        <f t="shared" si="4"/>
        <v>90.836136363636356</v>
      </c>
      <c r="L20" s="3">
        <f t="shared" si="5"/>
        <v>1.1469209136822773</v>
      </c>
      <c r="M20" s="192">
        <f t="shared" si="6"/>
        <v>1579.5</v>
      </c>
      <c r="O20" s="1" t="s">
        <v>365</v>
      </c>
      <c r="P20" s="1" t="str">
        <f t="shared" si="7"/>
        <v>Delar</v>
      </c>
      <c r="Q20" s="1">
        <f t="shared" si="8"/>
        <v>0</v>
      </c>
      <c r="R20" s="1">
        <f t="shared" si="9"/>
        <v>0</v>
      </c>
      <c r="S20" s="1">
        <f t="shared" si="10"/>
        <v>0</v>
      </c>
      <c r="T20" s="1">
        <f t="shared" si="11"/>
        <v>0</v>
      </c>
    </row>
    <row r="21" spans="2:20" x14ac:dyDescent="0.2">
      <c r="B21" s="47" t="str">
        <f t="shared" si="0"/>
        <v>Fourwing Saltbush Any</v>
      </c>
      <c r="C21" s="160" t="s">
        <v>173</v>
      </c>
      <c r="D21" s="6" t="str">
        <f t="shared" si="1"/>
        <v>Atriplex canescens</v>
      </c>
      <c r="E21" s="44" t="s">
        <v>365</v>
      </c>
      <c r="F21" s="162">
        <v>2</v>
      </c>
      <c r="G21" s="5">
        <f t="shared" si="12"/>
        <v>0.83544933333333338</v>
      </c>
      <c r="H21" s="2">
        <f t="shared" si="2"/>
        <v>8.59</v>
      </c>
      <c r="I21" s="1">
        <f>F21*G5</f>
        <v>1300</v>
      </c>
      <c r="J21" s="4">
        <f t="shared" si="3"/>
        <v>52000</v>
      </c>
      <c r="K21" s="3">
        <f t="shared" si="4"/>
        <v>41.772466666666666</v>
      </c>
      <c r="L21" s="3">
        <f t="shared" si="5"/>
        <v>0.99732243648607288</v>
      </c>
      <c r="M21" s="192">
        <f t="shared" si="6"/>
        <v>11167</v>
      </c>
      <c r="O21" s="1" t="s">
        <v>365</v>
      </c>
      <c r="P21" s="1">
        <f t="shared" si="7"/>
        <v>0</v>
      </c>
      <c r="Q21" s="1">
        <f t="shared" si="8"/>
        <v>0</v>
      </c>
      <c r="R21" s="1">
        <f t="shared" si="9"/>
        <v>0</v>
      </c>
      <c r="S21" s="1">
        <f t="shared" si="10"/>
        <v>0</v>
      </c>
      <c r="T21" s="1">
        <f t="shared" si="11"/>
        <v>0</v>
      </c>
    </row>
    <row r="22" spans="2:20" x14ac:dyDescent="0.2">
      <c r="B22" s="47" t="str">
        <f t="shared" si="0"/>
        <v>Winterfat Any</v>
      </c>
      <c r="C22" s="160" t="s">
        <v>236</v>
      </c>
      <c r="D22" s="6" t="str">
        <f t="shared" si="1"/>
        <v>Ceratoides lanata</v>
      </c>
      <c r="E22" s="44" t="s">
        <v>365</v>
      </c>
      <c r="F22" s="162">
        <v>0.5</v>
      </c>
      <c r="G22" s="5">
        <f t="shared" si="12"/>
        <v>0.14687924999999999</v>
      </c>
      <c r="H22" s="2">
        <f t="shared" si="2"/>
        <v>13.35</v>
      </c>
      <c r="I22" s="1">
        <f>F22*G5</f>
        <v>325</v>
      </c>
      <c r="J22" s="4">
        <f t="shared" si="3"/>
        <v>56700</v>
      </c>
      <c r="K22" s="3">
        <f t="shared" si="4"/>
        <v>29.37585</v>
      </c>
      <c r="L22" s="3">
        <f t="shared" si="5"/>
        <v>0.19118580061983473</v>
      </c>
      <c r="M22" s="192">
        <f t="shared" si="6"/>
        <v>4338.75</v>
      </c>
      <c r="O22" s="1" t="s">
        <v>365</v>
      </c>
      <c r="P22" s="1">
        <f t="shared" si="7"/>
        <v>0</v>
      </c>
      <c r="Q22" s="1">
        <f t="shared" si="8"/>
        <v>0</v>
      </c>
      <c r="R22" s="1">
        <f t="shared" si="9"/>
        <v>0</v>
      </c>
      <c r="S22" s="1">
        <f t="shared" si="10"/>
        <v>0</v>
      </c>
      <c r="T22" s="1">
        <f t="shared" si="11"/>
        <v>0</v>
      </c>
    </row>
    <row r="23" spans="2:20" x14ac:dyDescent="0.2">
      <c r="B23" s="47" t="str">
        <f t="shared" si="0"/>
        <v>Gooseberryleaf Globemallow Any</v>
      </c>
      <c r="C23" s="160" t="s">
        <v>176</v>
      </c>
      <c r="D23" s="6" t="str">
        <f t="shared" si="1"/>
        <v>Sphaeralcea grossularifolia</v>
      </c>
      <c r="E23" s="44" t="s">
        <v>365</v>
      </c>
      <c r="F23" s="162">
        <v>0.1</v>
      </c>
      <c r="G23" s="5">
        <f t="shared" si="12"/>
        <v>7.4965800000000013E-2</v>
      </c>
      <c r="H23" s="2">
        <f t="shared" si="2"/>
        <v>49.2</v>
      </c>
      <c r="I23" s="1">
        <f>F23*G5</f>
        <v>65</v>
      </c>
      <c r="J23" s="4">
        <f t="shared" si="3"/>
        <v>500000</v>
      </c>
      <c r="K23" s="3">
        <f t="shared" si="4"/>
        <v>74.965800000000002</v>
      </c>
      <c r="L23" s="3">
        <f t="shared" si="5"/>
        <v>0.86048898071625346</v>
      </c>
      <c r="M23" s="192">
        <f t="shared" si="6"/>
        <v>3198</v>
      </c>
      <c r="O23" s="1" t="s">
        <v>365</v>
      </c>
      <c r="P23" s="1">
        <f t="shared" si="7"/>
        <v>0</v>
      </c>
      <c r="Q23" s="1">
        <f t="shared" si="8"/>
        <v>0</v>
      </c>
      <c r="R23" s="1">
        <f t="shared" si="9"/>
        <v>0</v>
      </c>
      <c r="S23" s="1">
        <f t="shared" si="10"/>
        <v>0</v>
      </c>
      <c r="T23" s="1">
        <f t="shared" si="11"/>
        <v>0</v>
      </c>
    </row>
    <row r="24" spans="2:20" x14ac:dyDescent="0.2">
      <c r="B24" s="47" t="str">
        <f t="shared" si="0"/>
        <v>Sandberg Bluegrass Mountain Home</v>
      </c>
      <c r="C24" s="160" t="s">
        <v>206</v>
      </c>
      <c r="D24" s="6" t="str">
        <f t="shared" si="1"/>
        <v>Poa secunda</v>
      </c>
      <c r="E24" s="44" t="s">
        <v>407</v>
      </c>
      <c r="F24" s="162">
        <v>0.75</v>
      </c>
      <c r="G24" s="5">
        <f t="shared" si="12"/>
        <v>0.66114374999999992</v>
      </c>
      <c r="H24" s="2">
        <f t="shared" si="2"/>
        <v>5.37</v>
      </c>
      <c r="I24" s="1">
        <f>F24*G5</f>
        <v>487.5</v>
      </c>
      <c r="J24" s="4">
        <f t="shared" si="3"/>
        <v>925000</v>
      </c>
      <c r="K24" s="3">
        <f t="shared" si="4"/>
        <v>88.152500000000003</v>
      </c>
      <c r="L24" s="3">
        <f t="shared" si="5"/>
        <v>14.039439135674931</v>
      </c>
      <c r="M24" s="192">
        <f t="shared" si="6"/>
        <v>2617.875</v>
      </c>
      <c r="O24" s="1" t="s">
        <v>365</v>
      </c>
      <c r="P24" s="1" t="str">
        <f t="shared" si="7"/>
        <v>Mountain Home</v>
      </c>
      <c r="Q24" s="1" t="str">
        <f t="shared" si="8"/>
        <v>UP Colorado</v>
      </c>
      <c r="R24" s="1" t="str">
        <f t="shared" si="9"/>
        <v>Reliable</v>
      </c>
      <c r="S24" s="1">
        <f t="shared" si="10"/>
        <v>0</v>
      </c>
      <c r="T24" s="1">
        <f t="shared" si="11"/>
        <v>0</v>
      </c>
    </row>
    <row r="25" spans="2:20" x14ac:dyDescent="0.2">
      <c r="B25" s="47" t="str">
        <f t="shared" si="0"/>
        <v>Shadscale Saltbrush Any</v>
      </c>
      <c r="C25" s="160" t="s">
        <v>76</v>
      </c>
      <c r="D25" s="6" t="str">
        <f t="shared" si="1"/>
        <v>Atriplex confertifolia</v>
      </c>
      <c r="E25" s="44" t="s">
        <v>365</v>
      </c>
      <c r="F25" s="162">
        <v>0.5</v>
      </c>
      <c r="G25" s="5">
        <f t="shared" si="12"/>
        <v>0.13312950000000001</v>
      </c>
      <c r="H25" s="2">
        <f t="shared" si="2"/>
        <v>7.15</v>
      </c>
      <c r="I25" s="1">
        <f>F25*G5</f>
        <v>325</v>
      </c>
      <c r="J25" s="4">
        <f t="shared" si="3"/>
        <v>64900</v>
      </c>
      <c r="K25" s="3">
        <f t="shared" si="4"/>
        <v>26.625900000000001</v>
      </c>
      <c r="L25" s="3">
        <f t="shared" si="5"/>
        <v>0.19834950757575759</v>
      </c>
      <c r="M25" s="192">
        <f t="shared" si="6"/>
        <v>2323.75</v>
      </c>
      <c r="O25" s="1" t="s">
        <v>365</v>
      </c>
      <c r="P25" s="1">
        <f t="shared" si="7"/>
        <v>0</v>
      </c>
      <c r="Q25" s="1">
        <f t="shared" si="8"/>
        <v>0</v>
      </c>
      <c r="R25" s="1">
        <f t="shared" si="9"/>
        <v>0</v>
      </c>
      <c r="S25" s="1">
        <f t="shared" si="10"/>
        <v>0</v>
      </c>
      <c r="T25" s="1">
        <f t="shared" si="11"/>
        <v>0</v>
      </c>
    </row>
    <row r="26" spans="2:20" x14ac:dyDescent="0.2">
      <c r="B26" s="47" t="str">
        <f t="shared" si="0"/>
        <v>Whitestem Rubber Rabbitbrush Any</v>
      </c>
      <c r="C26" s="160" t="s">
        <v>235</v>
      </c>
      <c r="D26" s="6" t="str">
        <f t="shared" si="1"/>
        <v>Chrysothamnus nauseosus</v>
      </c>
      <c r="E26" s="44" t="s">
        <v>365</v>
      </c>
      <c r="F26" s="162">
        <v>0.5</v>
      </c>
      <c r="G26" s="5">
        <f t="shared" si="12"/>
        <v>0.14980000000000002</v>
      </c>
      <c r="H26" s="2">
        <f t="shared" si="2"/>
        <v>12.33</v>
      </c>
      <c r="I26" s="1">
        <f>F26*G5</f>
        <v>325</v>
      </c>
      <c r="J26" s="4">
        <f t="shared" si="3"/>
        <v>400000</v>
      </c>
      <c r="K26" s="3">
        <f t="shared" si="4"/>
        <v>29.96</v>
      </c>
      <c r="L26" s="3">
        <f t="shared" si="5"/>
        <v>1.3755739210284665</v>
      </c>
      <c r="M26" s="192">
        <f t="shared" si="6"/>
        <v>4007.25</v>
      </c>
      <c r="O26" s="1" t="s">
        <v>365</v>
      </c>
      <c r="P26" s="1">
        <f t="shared" si="7"/>
        <v>0</v>
      </c>
      <c r="Q26" s="1">
        <f t="shared" si="8"/>
        <v>0</v>
      </c>
      <c r="R26" s="1">
        <f t="shared" si="9"/>
        <v>0</v>
      </c>
      <c r="S26" s="1">
        <f t="shared" si="10"/>
        <v>0</v>
      </c>
      <c r="T26" s="1">
        <f t="shared" si="11"/>
        <v>0</v>
      </c>
    </row>
    <row r="27" spans="2:20" x14ac:dyDescent="0.2">
      <c r="B27" s="47" t="str">
        <f t="shared" si="0"/>
        <v xml:space="preserve"> Any</v>
      </c>
      <c r="C27" s="160"/>
      <c r="D27" s="6" t="str">
        <f t="shared" si="1"/>
        <v/>
      </c>
      <c r="E27" s="44"/>
      <c r="F27" s="162"/>
      <c r="G27" s="5" t="str">
        <f t="shared" si="12"/>
        <v/>
      </c>
      <c r="H27" s="2" t="str">
        <f t="shared" si="2"/>
        <v/>
      </c>
      <c r="I27" s="1">
        <f>F27*G5</f>
        <v>0</v>
      </c>
      <c r="J27" s="4" t="str">
        <f t="shared" si="3"/>
        <v/>
      </c>
      <c r="K27" s="3" t="str">
        <f t="shared" si="4"/>
        <v/>
      </c>
      <c r="L27" s="3" t="str">
        <f t="shared" si="5"/>
        <v/>
      </c>
      <c r="M27" s="192" t="str">
        <f t="shared" si="6"/>
        <v/>
      </c>
      <c r="O27" s="1" t="s">
        <v>365</v>
      </c>
      <c r="P27" s="1" t="str">
        <f t="shared" si="7"/>
        <v/>
      </c>
      <c r="Q27" s="1" t="str">
        <f t="shared" si="8"/>
        <v/>
      </c>
      <c r="R27" s="1" t="str">
        <f t="shared" si="9"/>
        <v/>
      </c>
      <c r="S27" s="1" t="str">
        <f t="shared" si="10"/>
        <v/>
      </c>
      <c r="T27" s="1" t="str">
        <f t="shared" si="11"/>
        <v/>
      </c>
    </row>
    <row r="28" spans="2:20" x14ac:dyDescent="0.2">
      <c r="B28" s="47" t="str">
        <f t="shared" si="0"/>
        <v xml:space="preserve"> Any</v>
      </c>
      <c r="C28" s="160"/>
      <c r="D28" s="6" t="str">
        <f t="shared" si="1"/>
        <v/>
      </c>
      <c r="E28" s="44"/>
      <c r="F28" s="162"/>
      <c r="G28" s="5" t="str">
        <f t="shared" si="12"/>
        <v/>
      </c>
      <c r="H28" s="2" t="str">
        <f t="shared" si="2"/>
        <v/>
      </c>
      <c r="I28" s="1">
        <f>F28*G5</f>
        <v>0</v>
      </c>
      <c r="J28" s="4" t="str">
        <f t="shared" si="3"/>
        <v/>
      </c>
      <c r="K28" s="3" t="str">
        <f t="shared" si="4"/>
        <v/>
      </c>
      <c r="L28" s="3" t="str">
        <f t="shared" si="5"/>
        <v/>
      </c>
      <c r="M28" s="192" t="str">
        <f t="shared" si="6"/>
        <v/>
      </c>
      <c r="O28" s="1" t="s">
        <v>365</v>
      </c>
      <c r="P28" s="1" t="str">
        <f t="shared" si="7"/>
        <v/>
      </c>
      <c r="Q28" s="1" t="str">
        <f t="shared" si="8"/>
        <v/>
      </c>
      <c r="R28" s="1" t="str">
        <f t="shared" si="9"/>
        <v/>
      </c>
      <c r="S28" s="1" t="str">
        <f t="shared" si="10"/>
        <v/>
      </c>
      <c r="T28" s="1" t="str">
        <f t="shared" si="11"/>
        <v/>
      </c>
    </row>
    <row r="29" spans="2:20" ht="13.5" thickBot="1" x14ac:dyDescent="0.25">
      <c r="B29" s="47" t="str">
        <f t="shared" si="0"/>
        <v xml:space="preserve"> Any</v>
      </c>
      <c r="C29" s="161"/>
      <c r="D29" s="39" t="str">
        <f t="shared" si="1"/>
        <v/>
      </c>
      <c r="E29" s="45"/>
      <c r="F29" s="163"/>
      <c r="G29" s="25" t="str">
        <f t="shared" si="12"/>
        <v/>
      </c>
      <c r="H29" s="26" t="str">
        <f t="shared" si="2"/>
        <v/>
      </c>
      <c r="I29" s="27">
        <f>F29*G5</f>
        <v>0</v>
      </c>
      <c r="J29" s="28" t="str">
        <f t="shared" si="3"/>
        <v/>
      </c>
      <c r="K29" s="29" t="str">
        <f t="shared" si="4"/>
        <v/>
      </c>
      <c r="L29" s="57" t="str">
        <f t="shared" si="5"/>
        <v/>
      </c>
      <c r="M29" s="193" t="str">
        <f t="shared" si="6"/>
        <v/>
      </c>
      <c r="O29" s="1" t="s">
        <v>365</v>
      </c>
      <c r="P29" s="1" t="str">
        <f t="shared" si="7"/>
        <v/>
      </c>
      <c r="Q29" s="1" t="str">
        <f t="shared" si="8"/>
        <v/>
      </c>
      <c r="R29" s="1" t="str">
        <f t="shared" si="9"/>
        <v/>
      </c>
      <c r="S29" s="1" t="str">
        <f t="shared" si="10"/>
        <v/>
      </c>
      <c r="T29" s="1" t="str">
        <f t="shared" si="11"/>
        <v/>
      </c>
    </row>
    <row r="30" spans="2:20" ht="12.75" customHeight="1" x14ac:dyDescent="0.2">
      <c r="C30" s="217" t="s">
        <v>533</v>
      </c>
      <c r="E30" s="6" t="s">
        <v>121</v>
      </c>
      <c r="F30" s="59">
        <f>SUM(I9:I29)</f>
        <v>10302.5</v>
      </c>
      <c r="L30" s="58" t="s">
        <v>243</v>
      </c>
      <c r="M30" s="191">
        <f>SUM(M9:M29)</f>
        <v>64478.375</v>
      </c>
    </row>
    <row r="31" spans="2:20" x14ac:dyDescent="0.2">
      <c r="C31" s="218"/>
      <c r="E31" s="19" t="s">
        <v>244</v>
      </c>
      <c r="F31" s="60">
        <f>SUM(F9:F29)</f>
        <v>15.85</v>
      </c>
      <c r="L31" s="54"/>
      <c r="M31" s="55"/>
    </row>
    <row r="32" spans="2:20" x14ac:dyDescent="0.2">
      <c r="C32" s="218"/>
      <c r="E32" s="19" t="s">
        <v>245</v>
      </c>
      <c r="F32" s="60">
        <f>SUM(G9:G29)</f>
        <v>12.105843853219696</v>
      </c>
      <c r="L32" s="56"/>
      <c r="M32" s="55"/>
    </row>
    <row r="33" spans="3:17" x14ac:dyDescent="0.2">
      <c r="E33" s="19" t="s">
        <v>246</v>
      </c>
      <c r="F33" s="53">
        <f>M30/G5</f>
        <v>99.197500000000005</v>
      </c>
      <c r="P33" s="6" t="s">
        <v>251</v>
      </c>
      <c r="Q33" s="6"/>
    </row>
    <row r="34" spans="3:17" ht="14.25" x14ac:dyDescent="0.2">
      <c r="E34" s="19" t="s">
        <v>249</v>
      </c>
      <c r="F34" s="60">
        <f>SUM(L9:L29)</f>
        <v>54.887669317081816</v>
      </c>
      <c r="P34" t="s">
        <v>254</v>
      </c>
    </row>
    <row r="35" spans="3:17" x14ac:dyDescent="0.2">
      <c r="P35" t="s">
        <v>257</v>
      </c>
    </row>
    <row r="36" spans="3:17" ht="15.75" x14ac:dyDescent="0.25">
      <c r="C36" s="164" t="str">
        <f>'Species List'!C2</f>
        <v>Prices are current as of December, 2017.  Prices change as new inventory is received.</v>
      </c>
      <c r="P36" t="s">
        <v>258</v>
      </c>
    </row>
    <row r="37" spans="3:17" x14ac:dyDescent="0.2">
      <c r="P37" t="s">
        <v>255</v>
      </c>
    </row>
    <row r="38" spans="3:17" ht="13.5" thickBot="1" x14ac:dyDescent="0.25">
      <c r="C38" s="7" t="s">
        <v>260</v>
      </c>
      <c r="P38" t="s">
        <v>256</v>
      </c>
    </row>
    <row r="39" spans="3:17" x14ac:dyDescent="0.2">
      <c r="C39" s="200"/>
      <c r="D39" s="201"/>
      <c r="E39" s="201"/>
      <c r="F39" s="201"/>
      <c r="G39" s="201"/>
      <c r="H39" s="201"/>
      <c r="I39" s="201"/>
      <c r="J39" s="201"/>
      <c r="K39" s="201"/>
      <c r="L39" s="201"/>
      <c r="M39" s="202"/>
      <c r="P39" t="s">
        <v>253</v>
      </c>
    </row>
    <row r="40" spans="3:17" x14ac:dyDescent="0.2">
      <c r="C40" s="203"/>
      <c r="D40" s="204"/>
      <c r="E40" s="204"/>
      <c r="F40" s="204"/>
      <c r="G40" s="204"/>
      <c r="H40" s="204"/>
      <c r="I40" s="204"/>
      <c r="J40" s="204"/>
      <c r="K40" s="204"/>
      <c r="L40" s="204"/>
      <c r="M40" s="205"/>
      <c r="P40" t="s">
        <v>259</v>
      </c>
    </row>
    <row r="41" spans="3:17" x14ac:dyDescent="0.2">
      <c r="C41" s="203"/>
      <c r="D41" s="204"/>
      <c r="E41" s="204"/>
      <c r="F41" s="204"/>
      <c r="G41" s="204"/>
      <c r="H41" s="204"/>
      <c r="I41" s="204"/>
      <c r="J41" s="204"/>
      <c r="K41" s="204"/>
      <c r="L41" s="204"/>
      <c r="M41" s="205"/>
    </row>
    <row r="42" spans="3:17" x14ac:dyDescent="0.2">
      <c r="C42" s="203"/>
      <c r="D42" s="204"/>
      <c r="E42" s="204"/>
      <c r="F42" s="204"/>
      <c r="G42" s="204"/>
      <c r="H42" s="204"/>
      <c r="I42" s="204"/>
      <c r="J42" s="204"/>
      <c r="K42" s="204"/>
      <c r="L42" s="204"/>
      <c r="M42" s="205"/>
    </row>
    <row r="43" spans="3:17" x14ac:dyDescent="0.2">
      <c r="C43" s="203"/>
      <c r="D43" s="204"/>
      <c r="E43" s="204"/>
      <c r="F43" s="204"/>
      <c r="G43" s="204"/>
      <c r="H43" s="204"/>
      <c r="I43" s="204"/>
      <c r="J43" s="204"/>
      <c r="K43" s="204"/>
      <c r="L43" s="204"/>
      <c r="M43" s="205"/>
    </row>
    <row r="44" spans="3:17" ht="13.5" thickBot="1" x14ac:dyDescent="0.25">
      <c r="C44" s="206"/>
      <c r="D44" s="207"/>
      <c r="E44" s="207"/>
      <c r="F44" s="207"/>
      <c r="G44" s="207"/>
      <c r="H44" s="207"/>
      <c r="I44" s="207"/>
      <c r="J44" s="207"/>
      <c r="K44" s="207"/>
      <c r="L44" s="207"/>
      <c r="M44" s="208"/>
    </row>
  </sheetData>
  <sheetProtection password="C969" sheet="1" objects="1" scenarios="1"/>
  <mergeCells count="8">
    <mergeCell ref="K5:L5"/>
    <mergeCell ref="C39:M44"/>
    <mergeCell ref="P8:T8"/>
    <mergeCell ref="I4:J4"/>
    <mergeCell ref="I5:J5"/>
    <mergeCell ref="K4:L4"/>
    <mergeCell ref="D4:F4"/>
    <mergeCell ref="C30:C32"/>
  </mergeCells>
  <phoneticPr fontId="4" type="noConversion"/>
  <dataValidations count="27">
    <dataValidation allowBlank="1" showInputMessage="1" showErrorMessage="1" promptTitle="Project Name" prompt="Enter project name as it appears in the WRI database." sqref="D4"/>
    <dataValidation allowBlank="1" showInputMessage="1" showErrorMessage="1" promptTitle="Database Number" prompt="Enter Database Project Number" sqref="D5"/>
    <dataValidation type="list" allowBlank="1" showInputMessage="1" showErrorMessage="1" errorTitle="Invalid Selection" error="If your seeding method is not in the drop down list select &quot;other&quot; and give details in the Notes at the bottom of this sheet." sqref="I5:J5">
      <formula1>$P$34:$P$40</formula1>
    </dataValidation>
    <dataValidation type="list" allowBlank="1" showInputMessage="1" showErrorMessage="1" sqref="E29">
      <formula1>$O$29:$T$29</formula1>
    </dataValidation>
    <dataValidation type="list" allowBlank="1" showInputMessage="1" showErrorMessage="1" sqref="E10">
      <formula1>$O$10:$T$10</formula1>
    </dataValidation>
    <dataValidation type="list" allowBlank="1" showInputMessage="1" showErrorMessage="1" sqref="E11">
      <formula1>$O$11:$T$11</formula1>
    </dataValidation>
    <dataValidation type="list" allowBlank="1" showInputMessage="1" showErrorMessage="1" sqref="E12">
      <formula1>$O$12:$T$12</formula1>
    </dataValidation>
    <dataValidation type="list" allowBlank="1" showInputMessage="1" showErrorMessage="1" sqref="E13">
      <formula1>$O$13:$T$13</formula1>
    </dataValidation>
    <dataValidation type="list" allowBlank="1" showInputMessage="1" showErrorMessage="1" sqref="E14">
      <formula1>$O$14:$T$14</formula1>
    </dataValidation>
    <dataValidation type="list" allowBlank="1" showInputMessage="1" showErrorMessage="1" sqref="E15">
      <formula1>$O$15:$T$15</formula1>
    </dataValidation>
    <dataValidation type="list" allowBlank="1" showInputMessage="1" showErrorMessage="1" sqref="E16">
      <formula1>$O$16:$T$16</formula1>
    </dataValidation>
    <dataValidation type="list" allowBlank="1" showInputMessage="1" showErrorMessage="1" sqref="E17">
      <formula1>$O$17:$T$17</formula1>
    </dataValidation>
    <dataValidation type="list" allowBlank="1" showInputMessage="1" showErrorMessage="1" sqref="E18">
      <formula1>$O$18:$T$18</formula1>
    </dataValidation>
    <dataValidation type="list" allowBlank="1" showInputMessage="1" showErrorMessage="1" sqref="E19">
      <formula1>$O$19:$T$19</formula1>
    </dataValidation>
    <dataValidation type="list" allowBlank="1" showInputMessage="1" showErrorMessage="1" sqref="E20">
      <formula1>$O$20:$T$20</formula1>
    </dataValidation>
    <dataValidation type="list" allowBlank="1" showInputMessage="1" showErrorMessage="1" sqref="E21">
      <formula1>$O$21:$T$21</formula1>
    </dataValidation>
    <dataValidation type="list" allowBlank="1" showInputMessage="1" showErrorMessage="1" sqref="E22">
      <formula1>$O$22:$T$22</formula1>
    </dataValidation>
    <dataValidation type="list" allowBlank="1" showInputMessage="1" showErrorMessage="1" sqref="E23">
      <formula1>$O$23:$T$23</formula1>
    </dataValidation>
    <dataValidation type="list" allowBlank="1" showInputMessage="1" showErrorMessage="1" sqref="E24">
      <formula1>$O$24:$T$24</formula1>
    </dataValidation>
    <dataValidation type="list" allowBlank="1" showInputMessage="1" showErrorMessage="1" sqref="E25">
      <formula1>$O$25:$T$25</formula1>
    </dataValidation>
    <dataValidation type="list" allowBlank="1" showInputMessage="1" showErrorMessage="1" sqref="E26">
      <formula1>$O$26:$T$26</formula1>
    </dataValidation>
    <dataValidation type="list" allowBlank="1" showInputMessage="1" showErrorMessage="1" sqref="E27">
      <formula1>$O$27:$T$27</formula1>
    </dataValidation>
    <dataValidation type="list" allowBlank="1" showInputMessage="1" showErrorMessage="1" sqref="E28">
      <formula1>$O$28:$T$28</formula1>
    </dataValidation>
    <dataValidation type="list" allowBlank="1" showInputMessage="1" showErrorMessage="1" sqref="E9">
      <formula1>$O$9:$T$9</formula1>
    </dataValidation>
    <dataValidation type="list" allowBlank="1" showInputMessage="1" showErrorMessage="1" errorTitle="Invalid Plant Selection" error="Oops! Are you sure you want to plant that?  Maybe you should try selecting something from the drop down list instead." sqref="C9:C29">
      <formula1>Species</formula1>
    </dataValidation>
    <dataValidation allowBlank="1" showInputMessage="1" showErrorMessage="1" promptTitle="Approximate Date Needed" prompt="Seed mix will not be mixed until funding and final seed mix has been approved.  You will need to contact GBRC to coordinate actual timing of seed pickup." sqref="K5:L5"/>
    <dataValidation allowBlank="1" showInputMessage="1" showErrorMessage="1" promptTitle="Budget" prompt="Enter amount of money in budget for seed." sqref="H5"/>
  </dataValidations>
  <pageMargins left="0.75" right="0.75" top="1" bottom="1" header="0.5" footer="0.5"/>
  <pageSetup scale="77" orientation="landscape" horizontalDpi="525" verticalDpi="525"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IS138"/>
  <sheetViews>
    <sheetView zoomScale="85" workbookViewId="0">
      <pane ySplit="4" topLeftCell="A62" activePane="bottomLeft" state="frozen"/>
      <selection pane="bottomLeft" activeCell="H103" sqref="H103"/>
    </sheetView>
  </sheetViews>
  <sheetFormatPr defaultColWidth="9.140625" defaultRowHeight="12.75" x14ac:dyDescent="0.2"/>
  <cols>
    <col min="1" max="1" width="36.140625" style="61" customWidth="1"/>
    <col min="2" max="2" width="3" style="61" customWidth="1"/>
    <col min="3" max="3" width="6.7109375" style="61" bestFit="1" customWidth="1"/>
    <col min="4" max="4" width="23.140625" style="176" customWidth="1"/>
    <col min="5" max="5" width="9.28515625" style="62" bestFit="1" customWidth="1"/>
    <col min="6" max="6" width="4.140625" style="50" bestFit="1" customWidth="1"/>
    <col min="7" max="7" width="6.140625" style="50" customWidth="1"/>
    <col min="8" max="8" width="10.85546875" style="51" customWidth="1"/>
    <col min="9" max="9" width="1.42578125" style="95" customWidth="1"/>
    <col min="10" max="10" width="6.42578125" style="64" bestFit="1" customWidth="1"/>
    <col min="11" max="11" width="9.140625" style="61" customWidth="1"/>
    <col min="12" max="16" width="9.140625" style="61"/>
    <col min="17" max="17" width="9.42578125" style="61" customWidth="1"/>
    <col min="18" max="16384" width="9.140625" style="61"/>
  </cols>
  <sheetData>
    <row r="1" spans="1:253" x14ac:dyDescent="0.2">
      <c r="I1" s="63"/>
      <c r="Q1" s="61" t="s">
        <v>353</v>
      </c>
      <c r="R1" s="52" t="s">
        <v>355</v>
      </c>
    </row>
    <row r="2" spans="1:253" x14ac:dyDescent="0.2">
      <c r="A2" s="65" t="s">
        <v>0</v>
      </c>
      <c r="B2" s="65"/>
      <c r="C2" s="66" t="s">
        <v>548</v>
      </c>
      <c r="D2" s="177"/>
      <c r="E2" s="67"/>
      <c r="F2" s="68"/>
      <c r="G2" s="69"/>
      <c r="H2" s="70"/>
      <c r="I2" s="71"/>
      <c r="J2" s="72"/>
      <c r="Q2" s="73" t="s">
        <v>367</v>
      </c>
      <c r="R2" s="74" t="s">
        <v>354</v>
      </c>
    </row>
    <row r="3" spans="1:253" s="81" customFormat="1" x14ac:dyDescent="0.2">
      <c r="A3" s="75"/>
      <c r="B3" s="75"/>
      <c r="C3" s="75"/>
      <c r="D3" s="178"/>
      <c r="E3" s="76"/>
      <c r="F3" s="77"/>
      <c r="G3" s="77"/>
      <c r="H3" s="78"/>
      <c r="I3" s="79"/>
      <c r="J3" s="80"/>
    </row>
    <row r="4" spans="1:253" s="87" customFormat="1" ht="84.75" customHeight="1" thickBot="1" x14ac:dyDescent="0.25">
      <c r="A4" s="82" t="s">
        <v>1</v>
      </c>
      <c r="B4" s="82" t="s">
        <v>2</v>
      </c>
      <c r="C4" s="82" t="s">
        <v>80</v>
      </c>
      <c r="D4" s="179" t="s">
        <v>276</v>
      </c>
      <c r="E4" s="83" t="s">
        <v>81</v>
      </c>
      <c r="F4" s="82" t="s">
        <v>3</v>
      </c>
      <c r="G4" s="82" t="s">
        <v>4</v>
      </c>
      <c r="H4" s="84" t="s">
        <v>5</v>
      </c>
      <c r="I4" s="85"/>
      <c r="J4" s="86" t="s">
        <v>6</v>
      </c>
      <c r="K4" s="86" t="s">
        <v>241</v>
      </c>
      <c r="M4" s="87" t="s">
        <v>166</v>
      </c>
      <c r="N4" s="87" t="s">
        <v>167</v>
      </c>
      <c r="O4" s="87" t="s">
        <v>168</v>
      </c>
      <c r="P4" s="87" t="s">
        <v>169</v>
      </c>
      <c r="Q4" s="87" t="s">
        <v>170</v>
      </c>
    </row>
    <row r="5" spans="1:253" s="52" customFormat="1" x14ac:dyDescent="0.2">
      <c r="A5" s="52" t="s">
        <v>128</v>
      </c>
      <c r="B5" s="52">
        <v>2</v>
      </c>
      <c r="C5" s="52" t="s">
        <v>84</v>
      </c>
      <c r="D5" s="180" t="s">
        <v>277</v>
      </c>
      <c r="E5" s="88">
        <v>3.36</v>
      </c>
      <c r="F5" s="89">
        <v>92</v>
      </c>
      <c r="G5" s="89">
        <v>99.78</v>
      </c>
      <c r="H5" s="90">
        <v>225000</v>
      </c>
      <c r="I5" s="91"/>
      <c r="J5" s="92">
        <f t="shared" ref="J5:J36" si="0">G5*F5/100</f>
        <v>91.797600000000003</v>
      </c>
      <c r="K5" s="92">
        <v>91.950412499999999</v>
      </c>
      <c r="M5" s="52" t="s">
        <v>132</v>
      </c>
      <c r="N5" s="52" t="s">
        <v>130</v>
      </c>
      <c r="O5" s="52" t="s">
        <v>131</v>
      </c>
      <c r="P5" s="93" t="s">
        <v>133</v>
      </c>
    </row>
    <row r="6" spans="1:253" s="52" customFormat="1" x14ac:dyDescent="0.2">
      <c r="A6" s="52" t="s">
        <v>537</v>
      </c>
      <c r="B6" s="52">
        <v>2</v>
      </c>
      <c r="C6" s="52" t="s">
        <v>538</v>
      </c>
      <c r="D6" s="180" t="s">
        <v>539</v>
      </c>
      <c r="E6" s="88">
        <v>9.44</v>
      </c>
      <c r="F6" s="89">
        <v>99</v>
      </c>
      <c r="G6" s="89">
        <v>99.75</v>
      </c>
      <c r="H6" s="90">
        <v>400000</v>
      </c>
      <c r="I6" s="91"/>
      <c r="J6" s="92">
        <f t="shared" si="0"/>
        <v>98.752499999999998</v>
      </c>
      <c r="K6" s="92">
        <v>97.61</v>
      </c>
      <c r="M6" s="52" t="s">
        <v>540</v>
      </c>
      <c r="P6" s="93"/>
    </row>
    <row r="7" spans="1:253" s="169" customFormat="1" x14ac:dyDescent="0.2">
      <c r="A7" s="169" t="s">
        <v>465</v>
      </c>
      <c r="B7" s="169">
        <v>4</v>
      </c>
      <c r="C7" s="169" t="s">
        <v>467</v>
      </c>
      <c r="D7" s="181" t="s">
        <v>466</v>
      </c>
      <c r="E7" s="170">
        <v>8.77</v>
      </c>
      <c r="F7" s="171">
        <v>90</v>
      </c>
      <c r="G7" s="171">
        <v>99.72</v>
      </c>
      <c r="H7" s="172">
        <v>162600</v>
      </c>
      <c r="I7" s="173"/>
      <c r="J7" s="174">
        <f t="shared" si="0"/>
        <v>89.74799999999999</v>
      </c>
      <c r="K7" s="174">
        <v>89.74799999999999</v>
      </c>
      <c r="P7" s="175"/>
    </row>
    <row r="8" spans="1:253" x14ac:dyDescent="0.2">
      <c r="A8" s="61" t="s">
        <v>7</v>
      </c>
      <c r="B8" s="61">
        <v>1</v>
      </c>
      <c r="C8" s="61" t="s">
        <v>8</v>
      </c>
      <c r="D8" s="176" t="s">
        <v>278</v>
      </c>
      <c r="E8" s="94">
        <v>19.43</v>
      </c>
      <c r="F8" s="50">
        <v>89</v>
      </c>
      <c r="G8" s="50">
        <v>98.9</v>
      </c>
      <c r="H8" s="51">
        <v>1758000</v>
      </c>
      <c r="J8" s="64">
        <f t="shared" si="0"/>
        <v>88.021000000000001</v>
      </c>
      <c r="K8" s="64">
        <v>88.021000000000001</v>
      </c>
      <c r="P8" s="96"/>
    </row>
    <row r="9" spans="1:253" s="52" customFormat="1" x14ac:dyDescent="0.2">
      <c r="A9" s="52" t="s">
        <v>380</v>
      </c>
      <c r="B9" s="52">
        <v>2</v>
      </c>
      <c r="C9" s="52" t="s">
        <v>381</v>
      </c>
      <c r="D9" s="180" t="s">
        <v>382</v>
      </c>
      <c r="E9" s="88">
        <v>2.96</v>
      </c>
      <c r="F9" s="89">
        <v>97</v>
      </c>
      <c r="G9" s="89">
        <v>98.75</v>
      </c>
      <c r="H9" s="90">
        <v>680000</v>
      </c>
      <c r="I9" s="91"/>
      <c r="J9" s="92">
        <f t="shared" si="0"/>
        <v>95.787499999999994</v>
      </c>
      <c r="K9" s="92">
        <v>95.79</v>
      </c>
      <c r="P9" s="93"/>
    </row>
    <row r="10" spans="1:253" s="52" customFormat="1" x14ac:dyDescent="0.2">
      <c r="A10" s="52" t="s">
        <v>100</v>
      </c>
      <c r="B10" s="52">
        <v>2</v>
      </c>
      <c r="C10" s="52" t="s">
        <v>101</v>
      </c>
      <c r="D10" s="180" t="s">
        <v>279</v>
      </c>
      <c r="E10" s="88">
        <v>76</v>
      </c>
      <c r="F10" s="89">
        <v>88</v>
      </c>
      <c r="G10" s="89">
        <v>99.62</v>
      </c>
      <c r="H10" s="90">
        <v>33000</v>
      </c>
      <c r="I10" s="91"/>
      <c r="J10" s="92">
        <f t="shared" si="0"/>
        <v>87.665600000000012</v>
      </c>
      <c r="K10" s="92">
        <v>87.665600000000012</v>
      </c>
      <c r="P10" s="93"/>
    </row>
    <row r="11" spans="1:253" s="52" customFormat="1" x14ac:dyDescent="0.2">
      <c r="A11" s="52" t="s">
        <v>9</v>
      </c>
      <c r="B11" s="52">
        <v>2</v>
      </c>
      <c r="C11" s="52" t="s">
        <v>10</v>
      </c>
      <c r="D11" s="180" t="s">
        <v>280</v>
      </c>
      <c r="E11" s="88">
        <v>9.0299999999999994</v>
      </c>
      <c r="F11" s="89">
        <v>92</v>
      </c>
      <c r="G11" s="89">
        <v>99.48</v>
      </c>
      <c r="H11" s="90">
        <v>58500</v>
      </c>
      <c r="I11" s="91"/>
      <c r="J11" s="92">
        <f t="shared" si="0"/>
        <v>91.521599999999992</v>
      </c>
      <c r="K11" s="92">
        <v>91.521599999999992</v>
      </c>
      <c r="P11" s="93"/>
    </row>
    <row r="12" spans="1:253" s="52" customFormat="1" x14ac:dyDescent="0.2">
      <c r="A12" s="52" t="s">
        <v>129</v>
      </c>
      <c r="B12" s="52">
        <v>2</v>
      </c>
      <c r="C12" s="52" t="s">
        <v>11</v>
      </c>
      <c r="D12" s="180" t="s">
        <v>281</v>
      </c>
      <c r="E12" s="88">
        <v>35.72</v>
      </c>
      <c r="F12" s="89">
        <v>96</v>
      </c>
      <c r="G12" s="89">
        <v>94.23</v>
      </c>
      <c r="H12" s="90">
        <v>55000</v>
      </c>
      <c r="I12" s="91"/>
      <c r="J12" s="92">
        <f t="shared" si="0"/>
        <v>90.460800000000006</v>
      </c>
      <c r="K12" s="92">
        <v>85.47120000000001</v>
      </c>
      <c r="P12" s="93"/>
    </row>
    <row r="13" spans="1:253" s="52" customFormat="1" x14ac:dyDescent="0.2">
      <c r="A13" s="97" t="s">
        <v>394</v>
      </c>
      <c r="B13" s="97">
        <v>4</v>
      </c>
      <c r="C13" s="97" t="s">
        <v>395</v>
      </c>
      <c r="D13" s="182" t="s">
        <v>396</v>
      </c>
      <c r="E13" s="98">
        <v>61.36</v>
      </c>
      <c r="F13" s="99">
        <v>75</v>
      </c>
      <c r="G13" s="99">
        <v>99.08</v>
      </c>
      <c r="H13" s="100">
        <v>10900000</v>
      </c>
      <c r="I13" s="101"/>
      <c r="J13" s="102">
        <f t="shared" si="0"/>
        <v>74.31</v>
      </c>
      <c r="K13" s="102">
        <v>74.31</v>
      </c>
      <c r="L13" s="97"/>
      <c r="M13" s="97"/>
      <c r="N13" s="97"/>
      <c r="O13" s="97"/>
      <c r="P13" s="103"/>
      <c r="Q13" s="97"/>
      <c r="R13" s="97"/>
      <c r="S13" s="97"/>
      <c r="T13" s="97"/>
      <c r="U13" s="97"/>
      <c r="V13" s="97"/>
      <c r="W13" s="97"/>
      <c r="X13" s="97"/>
      <c r="Y13" s="97"/>
      <c r="Z13" s="97"/>
      <c r="AA13" s="97"/>
      <c r="AB13" s="97"/>
      <c r="AC13" s="97"/>
      <c r="AD13" s="97"/>
      <c r="AE13" s="97"/>
      <c r="AF13" s="97"/>
      <c r="AG13" s="97"/>
      <c r="AH13" s="97"/>
      <c r="AI13" s="97"/>
      <c r="AJ13" s="97"/>
      <c r="AK13" s="97"/>
      <c r="AL13" s="97"/>
      <c r="AM13" s="97"/>
      <c r="AN13" s="97"/>
      <c r="AO13" s="97"/>
      <c r="AP13" s="97"/>
      <c r="AQ13" s="97"/>
      <c r="AR13" s="97"/>
      <c r="AS13" s="97"/>
      <c r="AT13" s="97"/>
      <c r="AU13" s="97"/>
      <c r="AV13" s="97"/>
      <c r="AW13" s="97"/>
      <c r="AX13" s="97"/>
      <c r="AY13" s="97"/>
      <c r="AZ13" s="97"/>
      <c r="BA13" s="97"/>
      <c r="BB13" s="97"/>
      <c r="BC13" s="97"/>
      <c r="BD13" s="97"/>
      <c r="BE13" s="97"/>
      <c r="BF13" s="97"/>
      <c r="BG13" s="97"/>
      <c r="BH13" s="97"/>
      <c r="BI13" s="97"/>
      <c r="BJ13" s="97"/>
      <c r="BK13" s="97"/>
      <c r="BL13" s="97"/>
      <c r="BM13" s="97"/>
      <c r="BN13" s="97"/>
      <c r="BO13" s="97"/>
      <c r="BP13" s="97"/>
      <c r="BQ13" s="97"/>
      <c r="BR13" s="97"/>
      <c r="BS13" s="97"/>
      <c r="BT13" s="97"/>
      <c r="BU13" s="97"/>
      <c r="BV13" s="97"/>
      <c r="BW13" s="97"/>
      <c r="BX13" s="97"/>
      <c r="BY13" s="97"/>
      <c r="BZ13" s="97"/>
      <c r="CA13" s="97"/>
      <c r="CB13" s="97"/>
      <c r="CC13" s="97"/>
      <c r="CD13" s="97"/>
      <c r="CE13" s="97"/>
      <c r="CF13" s="97"/>
      <c r="CG13" s="97"/>
      <c r="CH13" s="97"/>
      <c r="CI13" s="97"/>
      <c r="CJ13" s="97"/>
      <c r="CK13" s="97"/>
      <c r="CL13" s="97"/>
      <c r="CM13" s="97"/>
      <c r="CN13" s="97"/>
      <c r="CO13" s="97"/>
      <c r="CP13" s="97"/>
      <c r="CQ13" s="97"/>
      <c r="CR13" s="97"/>
      <c r="CS13" s="97"/>
      <c r="CT13" s="97"/>
      <c r="CU13" s="97"/>
      <c r="CV13" s="97"/>
      <c r="CW13" s="97"/>
      <c r="CX13" s="97"/>
      <c r="CY13" s="97"/>
      <c r="CZ13" s="97"/>
      <c r="DA13" s="97"/>
      <c r="DB13" s="97"/>
      <c r="DC13" s="97"/>
      <c r="DD13" s="97"/>
      <c r="DE13" s="97"/>
      <c r="DF13" s="97"/>
      <c r="DG13" s="97"/>
      <c r="DH13" s="97"/>
      <c r="DI13" s="97"/>
      <c r="DJ13" s="97"/>
      <c r="DK13" s="97"/>
      <c r="DL13" s="97"/>
      <c r="DM13" s="97"/>
      <c r="DN13" s="97"/>
      <c r="DO13" s="97"/>
      <c r="DP13" s="97"/>
      <c r="DQ13" s="97"/>
      <c r="DR13" s="97"/>
      <c r="DS13" s="97"/>
      <c r="DT13" s="97"/>
      <c r="DU13" s="97"/>
      <c r="DV13" s="97"/>
      <c r="DW13" s="97"/>
      <c r="DX13" s="97"/>
      <c r="DY13" s="97"/>
      <c r="DZ13" s="97"/>
      <c r="EA13" s="97"/>
      <c r="EB13" s="97"/>
      <c r="EC13" s="97"/>
      <c r="ED13" s="97"/>
      <c r="EE13" s="97"/>
      <c r="EF13" s="97"/>
      <c r="EG13" s="97"/>
      <c r="EH13" s="97"/>
      <c r="EI13" s="97"/>
      <c r="EJ13" s="97"/>
      <c r="EK13" s="97"/>
      <c r="EL13" s="97"/>
      <c r="EM13" s="97"/>
      <c r="EN13" s="97"/>
      <c r="EO13" s="97"/>
      <c r="EP13" s="97"/>
      <c r="EQ13" s="97"/>
      <c r="ER13" s="97"/>
      <c r="ES13" s="97"/>
      <c r="ET13" s="97"/>
      <c r="EU13" s="97"/>
      <c r="EV13" s="97"/>
      <c r="EW13" s="97"/>
      <c r="EX13" s="97"/>
      <c r="EY13" s="97"/>
      <c r="EZ13" s="97"/>
      <c r="FA13" s="97"/>
      <c r="FB13" s="97"/>
      <c r="FC13" s="97"/>
      <c r="FD13" s="97"/>
      <c r="FE13" s="97"/>
      <c r="FF13" s="97"/>
      <c r="FG13" s="97"/>
      <c r="FH13" s="97"/>
      <c r="FI13" s="97"/>
      <c r="FJ13" s="97"/>
      <c r="FK13" s="97"/>
      <c r="FL13" s="97"/>
      <c r="FM13" s="97"/>
      <c r="FN13" s="97"/>
      <c r="FO13" s="97"/>
      <c r="FP13" s="97"/>
      <c r="FQ13" s="97"/>
      <c r="FR13" s="97"/>
      <c r="FS13" s="97"/>
      <c r="FT13" s="97"/>
      <c r="FU13" s="97"/>
      <c r="FV13" s="97"/>
      <c r="FW13" s="97"/>
      <c r="FX13" s="97"/>
      <c r="FY13" s="97"/>
      <c r="FZ13" s="97"/>
      <c r="GA13" s="97"/>
      <c r="GB13" s="97"/>
      <c r="GC13" s="97"/>
      <c r="GD13" s="97"/>
      <c r="GE13" s="97"/>
      <c r="GF13" s="97"/>
      <c r="GG13" s="97"/>
      <c r="GH13" s="97"/>
      <c r="GI13" s="97"/>
      <c r="GJ13" s="97"/>
      <c r="GK13" s="97"/>
      <c r="GL13" s="97"/>
      <c r="GM13" s="97"/>
      <c r="GN13" s="97"/>
      <c r="GO13" s="97"/>
      <c r="GP13" s="97"/>
      <c r="GQ13" s="97"/>
      <c r="GR13" s="97"/>
      <c r="GS13" s="97"/>
      <c r="GT13" s="97"/>
      <c r="GU13" s="97"/>
      <c r="GV13" s="97"/>
      <c r="GW13" s="97"/>
      <c r="GX13" s="97"/>
      <c r="GY13" s="97"/>
      <c r="GZ13" s="97"/>
      <c r="HA13" s="97"/>
      <c r="HB13" s="97"/>
      <c r="HC13" s="97"/>
      <c r="HD13" s="97"/>
      <c r="HE13" s="97"/>
      <c r="HF13" s="97"/>
      <c r="HG13" s="97"/>
      <c r="HH13" s="97"/>
      <c r="HI13" s="97"/>
      <c r="HJ13" s="97"/>
      <c r="HK13" s="97"/>
      <c r="HL13" s="97"/>
      <c r="HM13" s="97"/>
      <c r="HN13" s="97"/>
      <c r="HO13" s="97"/>
      <c r="HP13" s="97"/>
      <c r="HQ13" s="97"/>
      <c r="HR13" s="97"/>
      <c r="HS13" s="97"/>
      <c r="HT13" s="97"/>
      <c r="HU13" s="97"/>
      <c r="HV13" s="97"/>
      <c r="HW13" s="97"/>
      <c r="HX13" s="97"/>
      <c r="HY13" s="97"/>
      <c r="HZ13" s="97"/>
      <c r="IA13" s="97"/>
      <c r="IB13" s="97"/>
      <c r="IC13" s="97"/>
      <c r="ID13" s="97"/>
      <c r="IE13" s="97"/>
      <c r="IF13" s="97"/>
      <c r="IG13" s="97"/>
      <c r="IH13" s="97"/>
      <c r="II13" s="97"/>
      <c r="IJ13" s="97"/>
      <c r="IK13" s="97"/>
      <c r="IL13" s="97"/>
      <c r="IM13" s="97"/>
      <c r="IN13" s="97"/>
      <c r="IO13" s="97"/>
      <c r="IP13" s="97"/>
      <c r="IQ13" s="97"/>
      <c r="IR13" s="97"/>
      <c r="IS13" s="97"/>
    </row>
    <row r="14" spans="1:253" s="97" customFormat="1" x14ac:dyDescent="0.2">
      <c r="A14" s="52" t="s">
        <v>541</v>
      </c>
      <c r="B14" s="52">
        <v>2</v>
      </c>
      <c r="C14" s="52" t="s">
        <v>542</v>
      </c>
      <c r="D14" s="180" t="s">
        <v>543</v>
      </c>
      <c r="E14" s="88">
        <v>49.69</v>
      </c>
      <c r="F14" s="89">
        <v>94</v>
      </c>
      <c r="G14" s="89">
        <v>98.17</v>
      </c>
      <c r="H14" s="90">
        <v>55090</v>
      </c>
      <c r="I14" s="91"/>
      <c r="J14" s="92">
        <f t="shared" si="0"/>
        <v>92.279799999999994</v>
      </c>
      <c r="K14" s="92">
        <v>96.903000000000006</v>
      </c>
      <c r="L14" s="52"/>
      <c r="M14" s="52"/>
      <c r="N14" s="52"/>
      <c r="O14" s="52"/>
      <c r="P14" s="93"/>
      <c r="Q14" s="52"/>
      <c r="R14" s="52"/>
      <c r="S14" s="52"/>
      <c r="T14" s="52"/>
      <c r="U14" s="52"/>
      <c r="V14" s="52"/>
      <c r="W14" s="52"/>
      <c r="X14" s="52"/>
      <c r="Y14" s="52"/>
      <c r="Z14" s="52"/>
      <c r="AA14" s="52"/>
      <c r="AB14" s="52"/>
      <c r="AC14" s="52"/>
      <c r="AD14" s="52"/>
      <c r="AE14" s="52"/>
      <c r="AF14" s="52"/>
      <c r="AG14" s="52"/>
      <c r="AH14" s="52"/>
      <c r="AI14" s="52"/>
      <c r="AJ14" s="52"/>
      <c r="AK14" s="52"/>
      <c r="AL14" s="52"/>
      <c r="AM14" s="52"/>
      <c r="AN14" s="52"/>
      <c r="AO14" s="52"/>
      <c r="AP14" s="52"/>
      <c r="AQ14" s="52"/>
      <c r="AR14" s="52"/>
      <c r="AS14" s="52"/>
      <c r="AT14" s="52"/>
      <c r="AU14" s="52"/>
      <c r="AV14" s="52"/>
      <c r="AW14" s="52"/>
      <c r="AX14" s="52"/>
      <c r="AY14" s="52"/>
      <c r="AZ14" s="52"/>
      <c r="BA14" s="52"/>
      <c r="BB14" s="52"/>
      <c r="BC14" s="52"/>
      <c r="BD14" s="52"/>
      <c r="BE14" s="52"/>
      <c r="BF14" s="52"/>
      <c r="BG14" s="52"/>
      <c r="BH14" s="52"/>
      <c r="BI14" s="52"/>
      <c r="BJ14" s="52"/>
      <c r="BK14" s="52"/>
      <c r="BL14" s="52"/>
      <c r="BM14" s="52"/>
      <c r="BN14" s="52"/>
      <c r="BO14" s="52"/>
      <c r="BP14" s="52"/>
      <c r="BQ14" s="52"/>
      <c r="BR14" s="52"/>
      <c r="BS14" s="52"/>
      <c r="BT14" s="52"/>
      <c r="BU14" s="52"/>
      <c r="BV14" s="52"/>
      <c r="BW14" s="52"/>
      <c r="BX14" s="52"/>
      <c r="BY14" s="52"/>
      <c r="BZ14" s="52"/>
      <c r="CA14" s="52"/>
      <c r="CB14" s="52"/>
      <c r="CC14" s="52"/>
      <c r="CD14" s="52"/>
      <c r="CE14" s="52"/>
      <c r="CF14" s="52"/>
      <c r="CG14" s="52"/>
      <c r="CH14" s="52"/>
      <c r="CI14" s="52"/>
      <c r="CJ14" s="52"/>
      <c r="CK14" s="52"/>
      <c r="CL14" s="52"/>
      <c r="CM14" s="52"/>
      <c r="CN14" s="52"/>
      <c r="CO14" s="52"/>
      <c r="CP14" s="52"/>
      <c r="CQ14" s="52"/>
      <c r="CR14" s="52"/>
      <c r="CS14" s="52"/>
      <c r="CT14" s="52"/>
      <c r="CU14" s="52"/>
      <c r="CV14" s="52"/>
      <c r="CW14" s="52"/>
      <c r="CX14" s="52"/>
      <c r="CY14" s="52"/>
      <c r="CZ14" s="52"/>
      <c r="DA14" s="52"/>
      <c r="DB14" s="52"/>
      <c r="DC14" s="52"/>
      <c r="DD14" s="52"/>
      <c r="DE14" s="52"/>
      <c r="DF14" s="52"/>
      <c r="DG14" s="52"/>
      <c r="DH14" s="52"/>
      <c r="DI14" s="52"/>
      <c r="DJ14" s="52"/>
      <c r="DK14" s="52"/>
      <c r="DL14" s="52"/>
      <c r="DM14" s="52"/>
      <c r="DN14" s="52"/>
      <c r="DO14" s="52"/>
      <c r="DP14" s="52"/>
      <c r="DQ14" s="52"/>
      <c r="DR14" s="52"/>
      <c r="DS14" s="52"/>
      <c r="DT14" s="52"/>
      <c r="DU14" s="52"/>
      <c r="DV14" s="52"/>
      <c r="DW14" s="52"/>
      <c r="DX14" s="52"/>
      <c r="DY14" s="52"/>
      <c r="DZ14" s="52"/>
      <c r="EA14" s="52"/>
      <c r="EB14" s="52"/>
      <c r="EC14" s="52"/>
      <c r="ED14" s="52"/>
      <c r="EE14" s="52"/>
      <c r="EF14" s="52"/>
      <c r="EG14" s="52"/>
      <c r="EH14" s="52"/>
      <c r="EI14" s="52"/>
      <c r="EJ14" s="52"/>
      <c r="EK14" s="52"/>
      <c r="EL14" s="52"/>
      <c r="EM14" s="52"/>
      <c r="EN14" s="52"/>
      <c r="EO14" s="52"/>
      <c r="EP14" s="52"/>
      <c r="EQ14" s="52"/>
      <c r="ER14" s="52"/>
      <c r="ES14" s="52"/>
      <c r="ET14" s="52"/>
      <c r="EU14" s="52"/>
      <c r="EV14" s="52"/>
      <c r="EW14" s="52"/>
      <c r="EX14" s="52"/>
      <c r="EY14" s="52"/>
      <c r="EZ14" s="52"/>
      <c r="FA14" s="52"/>
      <c r="FB14" s="52"/>
      <c r="FC14" s="52"/>
      <c r="FD14" s="52"/>
      <c r="FE14" s="52"/>
      <c r="FF14" s="52"/>
      <c r="FG14" s="52"/>
      <c r="FH14" s="52"/>
      <c r="FI14" s="52"/>
      <c r="FJ14" s="52"/>
      <c r="FK14" s="52"/>
      <c r="FL14" s="52"/>
      <c r="FM14" s="52"/>
      <c r="FN14" s="52"/>
      <c r="FO14" s="52"/>
      <c r="FP14" s="52"/>
      <c r="FQ14" s="52"/>
      <c r="FR14" s="52"/>
      <c r="FS14" s="52"/>
      <c r="FT14" s="52"/>
      <c r="FU14" s="52"/>
      <c r="FV14" s="52"/>
      <c r="FW14" s="52"/>
      <c r="FX14" s="52"/>
      <c r="FY14" s="52"/>
      <c r="FZ14" s="52"/>
      <c r="GA14" s="52"/>
      <c r="GB14" s="52"/>
      <c r="GC14" s="52"/>
      <c r="GD14" s="52"/>
      <c r="GE14" s="52"/>
      <c r="GF14" s="52"/>
      <c r="GG14" s="52"/>
      <c r="GH14" s="52"/>
      <c r="GI14" s="52"/>
      <c r="GJ14" s="52"/>
      <c r="GK14" s="52"/>
      <c r="GL14" s="52"/>
      <c r="GM14" s="52"/>
      <c r="GN14" s="52"/>
      <c r="GO14" s="52"/>
      <c r="GP14" s="52"/>
      <c r="GQ14" s="52"/>
      <c r="GR14" s="52"/>
      <c r="GS14" s="52"/>
      <c r="GT14" s="52"/>
      <c r="GU14" s="52"/>
      <c r="GV14" s="52"/>
      <c r="GW14" s="52"/>
      <c r="GX14" s="52"/>
      <c r="GY14" s="52"/>
      <c r="GZ14" s="52"/>
      <c r="HA14" s="52"/>
      <c r="HB14" s="52"/>
      <c r="HC14" s="52"/>
      <c r="HD14" s="52"/>
      <c r="HE14" s="52"/>
      <c r="HF14" s="52"/>
      <c r="HG14" s="52"/>
      <c r="HH14" s="52"/>
      <c r="HI14" s="52"/>
      <c r="HJ14" s="52"/>
      <c r="HK14" s="52"/>
      <c r="HL14" s="52"/>
      <c r="HM14" s="52"/>
      <c r="HN14" s="52"/>
      <c r="HO14" s="52"/>
      <c r="HP14" s="52"/>
      <c r="HQ14" s="52"/>
      <c r="HR14" s="52"/>
      <c r="HS14" s="52"/>
      <c r="HT14" s="52"/>
      <c r="HU14" s="52"/>
      <c r="HV14" s="52"/>
      <c r="HW14" s="52"/>
      <c r="HX14" s="52"/>
      <c r="HY14" s="52"/>
      <c r="HZ14" s="52"/>
      <c r="IA14" s="52"/>
      <c r="IB14" s="52"/>
      <c r="IC14" s="52"/>
      <c r="ID14" s="52"/>
      <c r="IE14" s="52"/>
      <c r="IF14" s="52"/>
      <c r="IG14" s="52"/>
      <c r="IH14" s="52"/>
      <c r="II14" s="52"/>
      <c r="IJ14" s="52"/>
      <c r="IK14" s="52"/>
      <c r="IL14" s="52"/>
      <c r="IM14" s="52"/>
      <c r="IN14" s="52"/>
      <c r="IO14" s="52"/>
      <c r="IP14" s="52"/>
      <c r="IQ14" s="52"/>
      <c r="IR14" s="52"/>
      <c r="IS14" s="52"/>
    </row>
    <row r="15" spans="1:253" s="52" customFormat="1" x14ac:dyDescent="0.2">
      <c r="A15" s="52" t="s">
        <v>462</v>
      </c>
      <c r="B15" s="52">
        <v>2</v>
      </c>
      <c r="C15" s="52" t="s">
        <v>463</v>
      </c>
      <c r="D15" s="180" t="s">
        <v>464</v>
      </c>
      <c r="E15" s="88">
        <v>95.1</v>
      </c>
      <c r="F15" s="89">
        <v>97</v>
      </c>
      <c r="G15" s="89">
        <v>99.9</v>
      </c>
      <c r="H15" s="90">
        <v>120000</v>
      </c>
      <c r="I15" s="91"/>
      <c r="J15" s="92">
        <f t="shared" si="0"/>
        <v>96.903000000000006</v>
      </c>
      <c r="K15" s="92">
        <v>96.903000000000006</v>
      </c>
      <c r="P15" s="93"/>
    </row>
    <row r="16" spans="1:253" s="73" customFormat="1" x14ac:dyDescent="0.2">
      <c r="A16" s="73" t="s">
        <v>112</v>
      </c>
      <c r="B16" s="73">
        <v>4</v>
      </c>
      <c r="C16" s="73" t="s">
        <v>113</v>
      </c>
      <c r="D16" s="183" t="s">
        <v>282</v>
      </c>
      <c r="E16" s="104">
        <v>63.12</v>
      </c>
      <c r="F16" s="99">
        <v>33</v>
      </c>
      <c r="G16" s="99">
        <v>92.84</v>
      </c>
      <c r="H16" s="100">
        <v>444000</v>
      </c>
      <c r="I16" s="101"/>
      <c r="J16" s="102">
        <f t="shared" si="0"/>
        <v>30.637200000000004</v>
      </c>
      <c r="K16" s="102">
        <v>30.637200000000004</v>
      </c>
      <c r="P16" s="103"/>
    </row>
    <row r="17" spans="1:16" x14ac:dyDescent="0.2">
      <c r="A17" s="61" t="s">
        <v>135</v>
      </c>
      <c r="B17" s="61">
        <v>1</v>
      </c>
      <c r="C17" s="61" t="s">
        <v>12</v>
      </c>
      <c r="D17" s="176" t="s">
        <v>283</v>
      </c>
      <c r="E17" s="94">
        <v>4.82</v>
      </c>
      <c r="F17" s="50">
        <v>79</v>
      </c>
      <c r="G17" s="50">
        <v>87.92</v>
      </c>
      <c r="H17" s="51">
        <v>882000</v>
      </c>
      <c r="J17" s="64">
        <f t="shared" si="0"/>
        <v>69.456800000000001</v>
      </c>
      <c r="K17" s="64">
        <v>69.456800000000001</v>
      </c>
      <c r="M17" s="61" t="s">
        <v>134</v>
      </c>
      <c r="P17" s="96"/>
    </row>
    <row r="18" spans="1:16" x14ac:dyDescent="0.2">
      <c r="A18" s="61" t="s">
        <v>136</v>
      </c>
      <c r="B18" s="61">
        <v>1</v>
      </c>
      <c r="C18" s="61" t="s">
        <v>451</v>
      </c>
      <c r="D18" s="176" t="s">
        <v>452</v>
      </c>
      <c r="E18" s="62">
        <v>18</v>
      </c>
      <c r="F18" s="50">
        <v>74</v>
      </c>
      <c r="G18" s="50">
        <v>98.86</v>
      </c>
      <c r="H18" s="51">
        <v>175000</v>
      </c>
      <c r="J18" s="64">
        <f t="shared" si="0"/>
        <v>73.156400000000005</v>
      </c>
      <c r="K18" s="64">
        <v>73.156400000000005</v>
      </c>
      <c r="M18" s="105"/>
      <c r="N18" s="105"/>
      <c r="P18" s="96"/>
    </row>
    <row r="19" spans="1:16" s="52" customFormat="1" x14ac:dyDescent="0.2">
      <c r="A19" s="52" t="s">
        <v>13</v>
      </c>
      <c r="B19" s="52">
        <v>2</v>
      </c>
      <c r="C19" s="52" t="s">
        <v>14</v>
      </c>
      <c r="D19" s="180" t="s">
        <v>284</v>
      </c>
      <c r="E19" s="88">
        <v>4.55</v>
      </c>
      <c r="F19" s="89">
        <v>81</v>
      </c>
      <c r="G19" s="89">
        <v>98.86</v>
      </c>
      <c r="H19" s="90">
        <v>401769.91150442476</v>
      </c>
      <c r="I19" s="91"/>
      <c r="J19" s="92">
        <f t="shared" si="0"/>
        <v>80.076599999999999</v>
      </c>
      <c r="K19" s="92">
        <v>80.076599999999999</v>
      </c>
      <c r="P19" s="93"/>
    </row>
    <row r="20" spans="1:16" s="74" customFormat="1" x14ac:dyDescent="0.2">
      <c r="A20" s="74" t="s">
        <v>137</v>
      </c>
      <c r="B20" s="74">
        <v>3</v>
      </c>
      <c r="C20" s="74" t="s">
        <v>15</v>
      </c>
      <c r="D20" s="184" t="s">
        <v>285</v>
      </c>
      <c r="E20" s="106">
        <v>18.46</v>
      </c>
      <c r="F20" s="107">
        <v>83</v>
      </c>
      <c r="G20" s="107">
        <v>99.98</v>
      </c>
      <c r="H20" s="108">
        <v>15000</v>
      </c>
      <c r="I20" s="109"/>
      <c r="J20" s="110">
        <f t="shared" si="0"/>
        <v>82.983400000000003</v>
      </c>
      <c r="K20" s="110">
        <v>82.812914285714285</v>
      </c>
      <c r="P20" s="111"/>
    </row>
    <row r="21" spans="1:16" s="74" customFormat="1" x14ac:dyDescent="0.2">
      <c r="A21" s="74" t="s">
        <v>16</v>
      </c>
      <c r="B21" s="74">
        <v>3</v>
      </c>
      <c r="C21" s="74" t="s">
        <v>17</v>
      </c>
      <c r="D21" s="184" t="s">
        <v>286</v>
      </c>
      <c r="E21" s="106">
        <v>7.28</v>
      </c>
      <c r="F21" s="107">
        <v>42</v>
      </c>
      <c r="G21" s="107">
        <v>92.97</v>
      </c>
      <c r="H21" s="108">
        <v>5093</v>
      </c>
      <c r="I21" s="109"/>
      <c r="J21" s="110">
        <f t="shared" si="0"/>
        <v>39.047399999999996</v>
      </c>
      <c r="K21" s="110">
        <v>39.047399999999996</v>
      </c>
      <c r="P21" s="111"/>
    </row>
    <row r="22" spans="1:16" s="74" customFormat="1" x14ac:dyDescent="0.2">
      <c r="A22" s="74" t="s">
        <v>468</v>
      </c>
      <c r="B22" s="74">
        <v>3</v>
      </c>
      <c r="C22" s="74" t="s">
        <v>469</v>
      </c>
      <c r="D22" s="184" t="s">
        <v>470</v>
      </c>
      <c r="E22" s="106">
        <v>11.75</v>
      </c>
      <c r="F22" s="107">
        <v>91</v>
      </c>
      <c r="G22" s="107">
        <v>93</v>
      </c>
      <c r="H22" s="108">
        <v>210000</v>
      </c>
      <c r="I22" s="109"/>
      <c r="J22" s="110">
        <f t="shared" si="0"/>
        <v>84.63</v>
      </c>
      <c r="K22" s="110">
        <v>84.63</v>
      </c>
      <c r="P22" s="111"/>
    </row>
    <row r="23" spans="1:16" s="52" customFormat="1" x14ac:dyDescent="0.2">
      <c r="A23" s="52" t="s">
        <v>138</v>
      </c>
      <c r="B23" s="52">
        <v>2</v>
      </c>
      <c r="C23" s="52" t="s">
        <v>397</v>
      </c>
      <c r="D23" s="180" t="s">
        <v>398</v>
      </c>
      <c r="E23" s="88">
        <v>5.32</v>
      </c>
      <c r="F23" s="112">
        <v>88</v>
      </c>
      <c r="G23" s="112">
        <v>99.28</v>
      </c>
      <c r="H23" s="90">
        <v>293000</v>
      </c>
      <c r="I23" s="113"/>
      <c r="J23" s="92">
        <f t="shared" si="0"/>
        <v>87.366399999999999</v>
      </c>
      <c r="K23" s="92">
        <v>87.149733333333344</v>
      </c>
      <c r="M23" s="52" t="s">
        <v>149</v>
      </c>
      <c r="P23" s="93"/>
    </row>
    <row r="24" spans="1:16" x14ac:dyDescent="0.2">
      <c r="A24" s="61" t="s">
        <v>19</v>
      </c>
      <c r="B24" s="61">
        <v>1</v>
      </c>
      <c r="C24" s="61" t="s">
        <v>20</v>
      </c>
      <c r="D24" s="176" t="s">
        <v>288</v>
      </c>
      <c r="E24" s="62">
        <v>11.83</v>
      </c>
      <c r="F24" s="50">
        <v>82</v>
      </c>
      <c r="G24" s="50">
        <v>80.56</v>
      </c>
      <c r="H24" s="51">
        <v>825000</v>
      </c>
      <c r="J24" s="64">
        <f t="shared" si="0"/>
        <v>66.059200000000004</v>
      </c>
      <c r="K24" s="64">
        <v>66.059200000000004</v>
      </c>
      <c r="M24" s="61" t="s">
        <v>389</v>
      </c>
      <c r="N24" s="61" t="s">
        <v>390</v>
      </c>
      <c r="P24" s="96"/>
    </row>
    <row r="25" spans="1:16" x14ac:dyDescent="0.2">
      <c r="A25" s="61" t="s">
        <v>140</v>
      </c>
      <c r="B25" s="61">
        <v>1</v>
      </c>
      <c r="C25" s="61" t="s">
        <v>21</v>
      </c>
      <c r="D25" s="176" t="s">
        <v>289</v>
      </c>
      <c r="E25" s="62">
        <v>4.8499999999999996</v>
      </c>
      <c r="F25" s="50">
        <v>83</v>
      </c>
      <c r="G25" s="50">
        <v>99.3</v>
      </c>
      <c r="H25" s="51">
        <v>110000</v>
      </c>
      <c r="J25" s="64">
        <f t="shared" si="0"/>
        <v>82.418999999999997</v>
      </c>
      <c r="K25" s="64">
        <v>82.418999999999997</v>
      </c>
      <c r="M25" s="61" t="s">
        <v>139</v>
      </c>
      <c r="P25" s="96"/>
    </row>
    <row r="26" spans="1:16" x14ac:dyDescent="0.2">
      <c r="A26" s="61" t="s">
        <v>242</v>
      </c>
      <c r="B26" s="61">
        <v>1</v>
      </c>
      <c r="C26" s="61" t="s">
        <v>495</v>
      </c>
      <c r="D26" s="176" t="s">
        <v>496</v>
      </c>
      <c r="E26" s="62">
        <v>5.69</v>
      </c>
      <c r="F26" s="50">
        <v>78</v>
      </c>
      <c r="G26" s="50">
        <v>97.77</v>
      </c>
      <c r="H26" s="51">
        <v>140000</v>
      </c>
      <c r="J26" s="64">
        <f t="shared" si="0"/>
        <v>76.260599999999997</v>
      </c>
      <c r="K26" s="64">
        <v>76.503199999999993</v>
      </c>
      <c r="M26" s="61" t="s">
        <v>151</v>
      </c>
      <c r="N26" s="61" t="s">
        <v>152</v>
      </c>
      <c r="O26" s="61" t="s">
        <v>153</v>
      </c>
      <c r="P26" s="96" t="s">
        <v>453</v>
      </c>
    </row>
    <row r="27" spans="1:16" x14ac:dyDescent="0.2">
      <c r="A27" s="61" t="s">
        <v>372</v>
      </c>
      <c r="B27" s="61">
        <v>1</v>
      </c>
      <c r="C27" s="61" t="s">
        <v>373</v>
      </c>
      <c r="D27" s="176" t="s">
        <v>374</v>
      </c>
      <c r="E27" s="62">
        <v>28.6</v>
      </c>
      <c r="F27" s="50">
        <v>65</v>
      </c>
      <c r="G27" s="50">
        <v>70.48</v>
      </c>
      <c r="H27" s="51">
        <v>2270000</v>
      </c>
      <c r="J27" s="64">
        <f t="shared" si="0"/>
        <v>45.811999999999998</v>
      </c>
      <c r="K27" s="64">
        <v>45.81</v>
      </c>
      <c r="P27" s="96"/>
    </row>
    <row r="28" spans="1:16" x14ac:dyDescent="0.2">
      <c r="A28" s="61" t="s">
        <v>141</v>
      </c>
      <c r="B28" s="61">
        <v>1</v>
      </c>
      <c r="C28" s="61" t="s">
        <v>498</v>
      </c>
      <c r="D28" s="176" t="s">
        <v>497</v>
      </c>
      <c r="E28" s="62">
        <v>9.1999999999999993</v>
      </c>
      <c r="F28" s="50">
        <v>86</v>
      </c>
      <c r="G28" s="50">
        <v>96.02</v>
      </c>
      <c r="H28" s="51">
        <v>175000</v>
      </c>
      <c r="J28" s="64">
        <f t="shared" si="0"/>
        <v>82.577199999999991</v>
      </c>
      <c r="K28" s="64">
        <v>85.412025</v>
      </c>
      <c r="M28" s="61" t="s">
        <v>116</v>
      </c>
      <c r="N28" s="61" t="s">
        <v>454</v>
      </c>
      <c r="P28" s="96"/>
    </row>
    <row r="29" spans="1:16" x14ac:dyDescent="0.2">
      <c r="A29" s="61" t="s">
        <v>143</v>
      </c>
      <c r="B29" s="61">
        <v>1</v>
      </c>
      <c r="C29" s="61" t="s">
        <v>115</v>
      </c>
      <c r="D29" s="176" t="s">
        <v>290</v>
      </c>
      <c r="E29" s="62">
        <v>8.5</v>
      </c>
      <c r="F29" s="50">
        <v>91</v>
      </c>
      <c r="G29" s="50">
        <v>98.66</v>
      </c>
      <c r="H29" s="51">
        <v>56000</v>
      </c>
      <c r="J29" s="64">
        <f t="shared" si="0"/>
        <v>89.780599999999993</v>
      </c>
      <c r="K29" s="64">
        <v>89.780599999999993</v>
      </c>
      <c r="M29" s="61" t="s">
        <v>142</v>
      </c>
      <c r="P29" s="96"/>
    </row>
    <row r="30" spans="1:16" x14ac:dyDescent="0.2">
      <c r="A30" s="61" t="s">
        <v>145</v>
      </c>
      <c r="B30" s="61">
        <v>1</v>
      </c>
      <c r="C30" s="61" t="s">
        <v>22</v>
      </c>
      <c r="D30" s="176" t="s">
        <v>291</v>
      </c>
      <c r="E30" s="94">
        <v>6.41</v>
      </c>
      <c r="F30" s="50">
        <v>78</v>
      </c>
      <c r="G30" s="50">
        <v>84.66</v>
      </c>
      <c r="H30" s="51">
        <v>926000</v>
      </c>
      <c r="J30" s="64">
        <f t="shared" si="0"/>
        <v>66.03479999999999</v>
      </c>
      <c r="K30" s="64">
        <v>79.338800000000006</v>
      </c>
      <c r="M30" s="61" t="s">
        <v>144</v>
      </c>
      <c r="P30" s="96"/>
    </row>
    <row r="31" spans="1:16" s="97" customFormat="1" x14ac:dyDescent="0.2">
      <c r="A31" s="97" t="s">
        <v>471</v>
      </c>
      <c r="B31" s="97">
        <v>4</v>
      </c>
      <c r="C31" s="97" t="s">
        <v>472</v>
      </c>
      <c r="D31" s="182" t="s">
        <v>473</v>
      </c>
      <c r="E31" s="98">
        <v>60.58</v>
      </c>
      <c r="F31" s="99">
        <v>95</v>
      </c>
      <c r="G31" s="99">
        <v>98</v>
      </c>
      <c r="H31" s="100">
        <v>179800</v>
      </c>
      <c r="I31" s="101"/>
      <c r="J31" s="102">
        <f t="shared" si="0"/>
        <v>93.1</v>
      </c>
      <c r="K31" s="102">
        <v>93.1</v>
      </c>
      <c r="P31" s="103"/>
    </row>
    <row r="32" spans="1:16" s="52" customFormat="1" x14ac:dyDescent="0.2">
      <c r="A32" s="52" t="s">
        <v>147</v>
      </c>
      <c r="B32" s="52">
        <v>2</v>
      </c>
      <c r="C32" s="52" t="s">
        <v>23</v>
      </c>
      <c r="D32" s="180" t="s">
        <v>292</v>
      </c>
      <c r="E32" s="88">
        <v>6.08</v>
      </c>
      <c r="F32" s="89">
        <v>97</v>
      </c>
      <c r="G32" s="89">
        <v>99.52</v>
      </c>
      <c r="H32" s="90">
        <v>145000</v>
      </c>
      <c r="I32" s="91"/>
      <c r="J32" s="92">
        <f t="shared" si="0"/>
        <v>96.534400000000005</v>
      </c>
      <c r="K32" s="92">
        <v>86.0672</v>
      </c>
      <c r="M32" s="52" t="s">
        <v>146</v>
      </c>
      <c r="P32" s="93"/>
    </row>
    <row r="33" spans="1:253" x14ac:dyDescent="0.2">
      <c r="A33" s="61" t="s">
        <v>375</v>
      </c>
      <c r="B33" s="61">
        <v>1</v>
      </c>
      <c r="C33" s="61" t="s">
        <v>499</v>
      </c>
      <c r="D33" s="176" t="s">
        <v>500</v>
      </c>
      <c r="E33" s="94">
        <v>85</v>
      </c>
      <c r="F33" s="50">
        <v>95</v>
      </c>
      <c r="G33" s="50">
        <v>86.24</v>
      </c>
      <c r="H33" s="51">
        <v>150000</v>
      </c>
      <c r="J33" s="64">
        <f t="shared" si="0"/>
        <v>81.927999999999997</v>
      </c>
      <c r="K33" s="64">
        <v>82</v>
      </c>
      <c r="P33" s="96"/>
    </row>
    <row r="34" spans="1:253" s="97" customFormat="1" x14ac:dyDescent="0.2">
      <c r="A34" s="97" t="s">
        <v>474</v>
      </c>
      <c r="B34" s="97">
        <v>4</v>
      </c>
      <c r="C34" s="97" t="s">
        <v>475</v>
      </c>
      <c r="D34" s="182" t="s">
        <v>476</v>
      </c>
      <c r="E34" s="98">
        <v>57.76</v>
      </c>
      <c r="F34" s="99">
        <v>87</v>
      </c>
      <c r="G34" s="99">
        <v>99.95</v>
      </c>
      <c r="H34" s="100">
        <v>216000</v>
      </c>
      <c r="I34" s="101"/>
      <c r="J34" s="102">
        <f t="shared" si="0"/>
        <v>86.956499999999991</v>
      </c>
      <c r="K34" s="102">
        <v>86.956499999999991</v>
      </c>
      <c r="P34" s="103"/>
    </row>
    <row r="35" spans="1:253" x14ac:dyDescent="0.2">
      <c r="A35" s="61" t="s">
        <v>399</v>
      </c>
      <c r="B35" s="61">
        <v>1</v>
      </c>
      <c r="C35" s="61" t="s">
        <v>36</v>
      </c>
      <c r="D35" s="176" t="s">
        <v>307</v>
      </c>
      <c r="E35" s="94">
        <v>5.82</v>
      </c>
      <c r="F35" s="50">
        <v>91</v>
      </c>
      <c r="G35" s="50">
        <v>95.14</v>
      </c>
      <c r="H35" s="51">
        <v>786000</v>
      </c>
      <c r="J35" s="64">
        <f t="shared" si="0"/>
        <v>86.577399999999997</v>
      </c>
      <c r="K35" s="64">
        <v>86.57</v>
      </c>
      <c r="M35" s="61" t="s">
        <v>400</v>
      </c>
      <c r="P35" s="96"/>
    </row>
    <row r="36" spans="1:253" s="97" customFormat="1" x14ac:dyDescent="0.2">
      <c r="A36" s="97" t="s">
        <v>401</v>
      </c>
      <c r="B36" s="97">
        <v>4</v>
      </c>
      <c r="C36" s="97" t="s">
        <v>402</v>
      </c>
      <c r="D36" s="182" t="s">
        <v>403</v>
      </c>
      <c r="E36" s="98">
        <v>47.93</v>
      </c>
      <c r="F36" s="99">
        <v>96</v>
      </c>
      <c r="G36" s="99">
        <v>99.99</v>
      </c>
      <c r="H36" s="100">
        <v>620000</v>
      </c>
      <c r="I36" s="101"/>
      <c r="J36" s="102">
        <f t="shared" si="0"/>
        <v>95.990399999999994</v>
      </c>
      <c r="K36" s="102">
        <v>95.99</v>
      </c>
      <c r="P36" s="103"/>
    </row>
    <row r="37" spans="1:253" x14ac:dyDescent="0.2">
      <c r="A37" s="61" t="s">
        <v>477</v>
      </c>
      <c r="B37" s="61">
        <v>1</v>
      </c>
      <c r="C37" s="61" t="s">
        <v>535</v>
      </c>
      <c r="D37" s="176" t="s">
        <v>478</v>
      </c>
      <c r="E37" s="94">
        <v>99</v>
      </c>
      <c r="F37" s="50">
        <v>91</v>
      </c>
      <c r="G37" s="50">
        <v>95.14</v>
      </c>
      <c r="H37" s="51">
        <v>172000</v>
      </c>
      <c r="J37" s="64">
        <f t="shared" ref="J37:J68" si="1">G37*F37/100</f>
        <v>86.577399999999997</v>
      </c>
      <c r="K37" s="64">
        <v>86.57</v>
      </c>
      <c r="M37" s="61" t="s">
        <v>479</v>
      </c>
      <c r="N37" s="61" t="s">
        <v>544</v>
      </c>
      <c r="P37" s="96"/>
    </row>
    <row r="38" spans="1:253" x14ac:dyDescent="0.2">
      <c r="A38" s="61" t="s">
        <v>148</v>
      </c>
      <c r="B38" s="61">
        <v>1</v>
      </c>
      <c r="C38" s="61" t="s">
        <v>501</v>
      </c>
      <c r="D38" s="176" t="s">
        <v>293</v>
      </c>
      <c r="E38" s="114">
        <v>3.67</v>
      </c>
      <c r="F38" s="50">
        <v>93</v>
      </c>
      <c r="G38" s="50">
        <v>97.93</v>
      </c>
      <c r="H38" s="51">
        <v>175000</v>
      </c>
      <c r="J38" s="64">
        <f t="shared" si="1"/>
        <v>91.0749</v>
      </c>
      <c r="K38" s="64">
        <v>88.116643750000009</v>
      </c>
      <c r="M38" s="61" t="s">
        <v>158</v>
      </c>
      <c r="N38" s="61" t="s">
        <v>154</v>
      </c>
      <c r="O38" s="61" t="s">
        <v>406</v>
      </c>
      <c r="P38" s="61" t="s">
        <v>155</v>
      </c>
      <c r="Q38" s="96" t="s">
        <v>156</v>
      </c>
      <c r="R38" s="61" t="s">
        <v>157</v>
      </c>
    </row>
    <row r="39" spans="1:253" s="74" customFormat="1" x14ac:dyDescent="0.2">
      <c r="A39" s="74" t="s">
        <v>171</v>
      </c>
      <c r="B39" s="74">
        <v>3</v>
      </c>
      <c r="C39" s="74" t="s">
        <v>78</v>
      </c>
      <c r="D39" s="184" t="s">
        <v>294</v>
      </c>
      <c r="E39" s="106">
        <v>15.47</v>
      </c>
      <c r="F39" s="107">
        <v>73</v>
      </c>
      <c r="G39" s="107">
        <v>93.11</v>
      </c>
      <c r="H39" s="108">
        <v>30000</v>
      </c>
      <c r="I39" s="109"/>
      <c r="J39" s="110">
        <f t="shared" si="1"/>
        <v>67.970299999999995</v>
      </c>
      <c r="K39" s="110">
        <v>67.970299999999995</v>
      </c>
      <c r="P39" s="111"/>
    </row>
    <row r="40" spans="1:253" s="74" customFormat="1" x14ac:dyDescent="0.2">
      <c r="A40" s="74" t="s">
        <v>24</v>
      </c>
      <c r="B40" s="74">
        <v>3</v>
      </c>
      <c r="C40" s="74" t="s">
        <v>25</v>
      </c>
      <c r="D40" s="184" t="s">
        <v>295</v>
      </c>
      <c r="E40" s="106">
        <v>24.57</v>
      </c>
      <c r="F40" s="107">
        <v>93</v>
      </c>
      <c r="G40" s="107">
        <v>99.97</v>
      </c>
      <c r="H40" s="108">
        <v>19000</v>
      </c>
      <c r="I40" s="109"/>
      <c r="J40" s="110">
        <f t="shared" si="1"/>
        <v>92.972099999999998</v>
      </c>
      <c r="K40" s="110">
        <v>88.309533333333334</v>
      </c>
      <c r="P40" s="111"/>
    </row>
    <row r="41" spans="1:253" s="140" customFormat="1" x14ac:dyDescent="0.2">
      <c r="A41" s="61" t="s">
        <v>26</v>
      </c>
      <c r="B41" s="61">
        <v>1</v>
      </c>
      <c r="C41" s="61" t="s">
        <v>27</v>
      </c>
      <c r="D41" s="176" t="s">
        <v>296</v>
      </c>
      <c r="E41" s="62">
        <v>10.98</v>
      </c>
      <c r="F41" s="50">
        <v>26</v>
      </c>
      <c r="G41" s="50">
        <v>99.97</v>
      </c>
      <c r="H41" s="51">
        <v>80000</v>
      </c>
      <c r="I41" s="139"/>
      <c r="J41" s="143">
        <f t="shared" si="1"/>
        <v>25.992199999999997</v>
      </c>
      <c r="K41" s="143">
        <v>25.992199999999997</v>
      </c>
    </row>
    <row r="42" spans="1:253" s="138" customFormat="1" x14ac:dyDescent="0.2">
      <c r="A42" s="121" t="s">
        <v>413</v>
      </c>
      <c r="B42" s="121">
        <v>2</v>
      </c>
      <c r="C42" s="121" t="s">
        <v>414</v>
      </c>
      <c r="D42" s="189" t="s">
        <v>415</v>
      </c>
      <c r="E42" s="122">
        <v>85.3</v>
      </c>
      <c r="F42" s="123">
        <v>78</v>
      </c>
      <c r="G42" s="123">
        <v>88.54</v>
      </c>
      <c r="H42" s="124">
        <v>500000</v>
      </c>
      <c r="I42" s="146"/>
      <c r="J42" s="142">
        <f t="shared" si="1"/>
        <v>69.061200000000014</v>
      </c>
      <c r="K42" s="142">
        <v>69.05</v>
      </c>
      <c r="L42" s="144"/>
      <c r="M42" s="144"/>
      <c r="N42" s="144"/>
      <c r="O42" s="144"/>
      <c r="P42" s="144"/>
      <c r="Q42" s="144"/>
      <c r="R42" s="144"/>
      <c r="S42" s="144"/>
      <c r="T42" s="144"/>
      <c r="U42" s="144"/>
      <c r="V42" s="144"/>
      <c r="W42" s="144"/>
      <c r="X42" s="144"/>
      <c r="Y42" s="144"/>
      <c r="Z42" s="144"/>
      <c r="AA42" s="144"/>
      <c r="AB42" s="144"/>
      <c r="AC42" s="144"/>
      <c r="AD42" s="144"/>
      <c r="AE42" s="144"/>
      <c r="AF42" s="144"/>
      <c r="AG42" s="144"/>
      <c r="AH42" s="144"/>
      <c r="AI42" s="144"/>
      <c r="AJ42" s="144"/>
      <c r="AK42" s="144"/>
      <c r="AL42" s="144"/>
      <c r="AM42" s="144"/>
      <c r="AN42" s="144"/>
      <c r="AO42" s="144"/>
      <c r="AP42" s="144"/>
      <c r="AQ42" s="144"/>
      <c r="AR42" s="144"/>
      <c r="AS42" s="144"/>
      <c r="AT42" s="144"/>
      <c r="AU42" s="144"/>
      <c r="AV42" s="144"/>
      <c r="AW42" s="144"/>
      <c r="AX42" s="144"/>
      <c r="AY42" s="144"/>
      <c r="AZ42" s="144"/>
      <c r="BA42" s="144"/>
      <c r="BB42" s="144"/>
      <c r="BC42" s="144"/>
      <c r="BD42" s="144"/>
      <c r="BE42" s="144"/>
      <c r="BF42" s="144"/>
      <c r="BG42" s="144"/>
      <c r="BH42" s="144"/>
      <c r="BI42" s="144"/>
      <c r="BJ42" s="144"/>
      <c r="BK42" s="144"/>
      <c r="BL42" s="144"/>
      <c r="BM42" s="144"/>
      <c r="BN42" s="144"/>
      <c r="BO42" s="144"/>
      <c r="BP42" s="144"/>
      <c r="BQ42" s="144"/>
      <c r="BR42" s="144"/>
      <c r="BS42" s="144"/>
      <c r="BT42" s="144"/>
      <c r="BU42" s="144"/>
      <c r="BV42" s="144"/>
      <c r="BW42" s="144"/>
      <c r="BX42" s="144"/>
      <c r="BY42" s="144"/>
      <c r="BZ42" s="144"/>
      <c r="CA42" s="144"/>
      <c r="CB42" s="144"/>
      <c r="CC42" s="144"/>
      <c r="CD42" s="144"/>
      <c r="CE42" s="144"/>
      <c r="CF42" s="144"/>
      <c r="CG42" s="144"/>
      <c r="CH42" s="144"/>
      <c r="CI42" s="144"/>
      <c r="CJ42" s="144"/>
      <c r="CK42" s="144"/>
      <c r="CL42" s="144"/>
      <c r="CM42" s="144"/>
      <c r="CN42" s="144"/>
      <c r="CO42" s="144"/>
      <c r="CP42" s="144"/>
      <c r="CQ42" s="144"/>
      <c r="CR42" s="144"/>
      <c r="CS42" s="144"/>
      <c r="CT42" s="144"/>
      <c r="CU42" s="144"/>
      <c r="CV42" s="144"/>
      <c r="CW42" s="144"/>
      <c r="CX42" s="144"/>
      <c r="CY42" s="144"/>
      <c r="CZ42" s="144"/>
      <c r="DA42" s="144"/>
      <c r="DB42" s="144"/>
      <c r="DC42" s="144"/>
      <c r="DD42" s="144"/>
      <c r="DE42" s="144"/>
      <c r="DF42" s="144"/>
      <c r="DG42" s="144"/>
      <c r="DH42" s="144"/>
      <c r="DI42" s="144"/>
      <c r="DJ42" s="144"/>
      <c r="DK42" s="144"/>
      <c r="DL42" s="144"/>
      <c r="DM42" s="144"/>
      <c r="DN42" s="144"/>
      <c r="DO42" s="144"/>
      <c r="DP42" s="144"/>
      <c r="DQ42" s="144"/>
      <c r="DR42" s="144"/>
      <c r="DS42" s="144"/>
      <c r="DT42" s="144"/>
      <c r="DU42" s="144"/>
      <c r="DV42" s="144"/>
      <c r="DW42" s="144"/>
      <c r="DX42" s="144"/>
      <c r="DY42" s="144"/>
      <c r="DZ42" s="144"/>
      <c r="EA42" s="144"/>
      <c r="EB42" s="144"/>
      <c r="EC42" s="144"/>
      <c r="ED42" s="144"/>
      <c r="EE42" s="144"/>
      <c r="EF42" s="144"/>
      <c r="EG42" s="144"/>
      <c r="EH42" s="144"/>
      <c r="EI42" s="144"/>
      <c r="EJ42" s="144"/>
      <c r="EK42" s="144"/>
      <c r="EL42" s="144"/>
      <c r="EM42" s="144"/>
      <c r="EN42" s="144"/>
      <c r="EO42" s="144"/>
      <c r="EP42" s="144"/>
      <c r="EQ42" s="144"/>
      <c r="ER42" s="144"/>
      <c r="ES42" s="144"/>
      <c r="ET42" s="144"/>
      <c r="EU42" s="144"/>
      <c r="EV42" s="144"/>
      <c r="EW42" s="144"/>
      <c r="EX42" s="144"/>
      <c r="EY42" s="144"/>
      <c r="EZ42" s="144"/>
      <c r="FA42" s="144"/>
      <c r="FB42" s="144"/>
      <c r="FC42" s="144"/>
      <c r="FD42" s="144"/>
      <c r="FE42" s="144"/>
      <c r="FF42" s="144"/>
      <c r="FG42" s="144"/>
      <c r="FH42" s="144"/>
      <c r="FI42" s="144"/>
      <c r="FJ42" s="144"/>
      <c r="FK42" s="144"/>
      <c r="FL42" s="144"/>
      <c r="FM42" s="144"/>
      <c r="FN42" s="144"/>
      <c r="FO42" s="144"/>
      <c r="FP42" s="144"/>
      <c r="FQ42" s="144"/>
      <c r="FR42" s="144"/>
      <c r="FS42" s="144"/>
      <c r="FT42" s="144"/>
      <c r="FU42" s="144"/>
      <c r="FV42" s="144"/>
      <c r="FW42" s="144"/>
      <c r="FX42" s="144"/>
      <c r="FY42" s="144"/>
      <c r="FZ42" s="144"/>
      <c r="GA42" s="144"/>
      <c r="GB42" s="144"/>
      <c r="GC42" s="144"/>
      <c r="GD42" s="144"/>
      <c r="GE42" s="144"/>
      <c r="GF42" s="144"/>
      <c r="GG42" s="144"/>
      <c r="GH42" s="144"/>
      <c r="GI42" s="144"/>
      <c r="GJ42" s="144"/>
      <c r="GK42" s="144"/>
      <c r="GL42" s="144"/>
      <c r="GM42" s="144"/>
      <c r="GN42" s="144"/>
      <c r="GO42" s="144"/>
      <c r="GP42" s="144"/>
      <c r="GQ42" s="144"/>
      <c r="GR42" s="144"/>
      <c r="GS42" s="144"/>
      <c r="GT42" s="144"/>
      <c r="GU42" s="144"/>
      <c r="GV42" s="144"/>
      <c r="GW42" s="144"/>
      <c r="GX42" s="144"/>
      <c r="GY42" s="144"/>
      <c r="GZ42" s="144"/>
      <c r="HA42" s="144"/>
      <c r="HB42" s="144"/>
      <c r="HC42" s="144"/>
      <c r="HD42" s="144"/>
      <c r="HE42" s="144"/>
      <c r="HF42" s="144"/>
      <c r="HG42" s="144"/>
      <c r="HH42" s="144"/>
      <c r="HI42" s="144"/>
      <c r="HJ42" s="144"/>
      <c r="HK42" s="144"/>
      <c r="HL42" s="144"/>
      <c r="HM42" s="144"/>
      <c r="HN42" s="144"/>
      <c r="HO42" s="144"/>
      <c r="HP42" s="144"/>
      <c r="HQ42" s="144"/>
      <c r="HR42" s="144"/>
      <c r="HS42" s="144"/>
      <c r="HT42" s="144"/>
      <c r="HU42" s="144"/>
      <c r="HV42" s="144"/>
      <c r="HW42" s="144"/>
      <c r="HX42" s="144"/>
      <c r="HY42" s="144"/>
      <c r="HZ42" s="144"/>
      <c r="IA42" s="144"/>
      <c r="IB42" s="144"/>
      <c r="IC42" s="144"/>
      <c r="ID42" s="144"/>
      <c r="IE42" s="144"/>
      <c r="IF42" s="144"/>
      <c r="IG42" s="144"/>
      <c r="IH42" s="144"/>
      <c r="II42" s="144"/>
      <c r="IJ42" s="144"/>
      <c r="IK42" s="144"/>
      <c r="IL42" s="144"/>
      <c r="IM42" s="144"/>
      <c r="IN42" s="144"/>
      <c r="IO42" s="144"/>
      <c r="IP42" s="144"/>
      <c r="IQ42" s="144"/>
      <c r="IR42" s="144"/>
      <c r="IS42" s="144"/>
    </row>
    <row r="43" spans="1:253" s="74" customFormat="1" x14ac:dyDescent="0.2">
      <c r="A43" s="121" t="s">
        <v>434</v>
      </c>
      <c r="B43" s="52">
        <v>2</v>
      </c>
      <c r="C43" s="52" t="s">
        <v>435</v>
      </c>
      <c r="D43" s="180" t="s">
        <v>436</v>
      </c>
      <c r="E43" s="88">
        <v>66</v>
      </c>
      <c r="F43" s="89">
        <v>84</v>
      </c>
      <c r="G43" s="89">
        <v>94</v>
      </c>
      <c r="H43" s="90">
        <v>30000</v>
      </c>
      <c r="I43" s="91"/>
      <c r="J43" s="92">
        <f t="shared" si="1"/>
        <v>78.959999999999994</v>
      </c>
      <c r="K43" s="92">
        <v>80.693799999999996</v>
      </c>
      <c r="L43" s="52"/>
      <c r="M43" s="52"/>
      <c r="N43" s="52"/>
      <c r="O43" s="52"/>
      <c r="P43" s="52"/>
      <c r="Q43" s="52"/>
      <c r="R43" s="52"/>
      <c r="S43" s="52"/>
      <c r="T43" s="52"/>
      <c r="U43" s="52"/>
      <c r="V43" s="52"/>
      <c r="W43" s="52"/>
      <c r="X43" s="52"/>
      <c r="Y43" s="52"/>
      <c r="Z43" s="52"/>
      <c r="AA43" s="52"/>
      <c r="AB43" s="52"/>
      <c r="AC43" s="52"/>
      <c r="AD43" s="52"/>
      <c r="AE43" s="52"/>
      <c r="AF43" s="52"/>
      <c r="AG43" s="52"/>
      <c r="AH43" s="52"/>
      <c r="AI43" s="52"/>
      <c r="AJ43" s="52"/>
      <c r="AK43" s="52"/>
      <c r="AL43" s="52"/>
      <c r="AM43" s="52"/>
      <c r="AN43" s="52"/>
      <c r="AO43" s="52"/>
      <c r="AP43" s="52"/>
      <c r="AQ43" s="52"/>
      <c r="AR43" s="52"/>
      <c r="AS43" s="52"/>
      <c r="AT43" s="52"/>
      <c r="AU43" s="52"/>
      <c r="AV43" s="52"/>
      <c r="AW43" s="52"/>
      <c r="AX43" s="52"/>
      <c r="AY43" s="52"/>
      <c r="AZ43" s="52"/>
      <c r="BA43" s="52"/>
      <c r="BB43" s="52"/>
      <c r="BC43" s="52"/>
      <c r="BD43" s="52"/>
      <c r="BE43" s="52"/>
      <c r="BF43" s="52"/>
      <c r="BG43" s="52"/>
      <c r="BH43" s="52"/>
      <c r="BI43" s="52"/>
      <c r="BJ43" s="52"/>
      <c r="BK43" s="52"/>
      <c r="BL43" s="52"/>
      <c r="BM43" s="52"/>
      <c r="BN43" s="52"/>
      <c r="BO43" s="52"/>
      <c r="BP43" s="52"/>
      <c r="BQ43" s="52"/>
      <c r="BR43" s="52"/>
      <c r="BS43" s="52"/>
      <c r="BT43" s="52"/>
      <c r="BU43" s="52"/>
      <c r="BV43" s="52"/>
      <c r="BW43" s="52"/>
      <c r="BX43" s="52"/>
      <c r="BY43" s="52"/>
      <c r="BZ43" s="52"/>
      <c r="CA43" s="52"/>
      <c r="CB43" s="52"/>
      <c r="CC43" s="52"/>
      <c r="CD43" s="52"/>
      <c r="CE43" s="52"/>
      <c r="CF43" s="52"/>
      <c r="CG43" s="52"/>
      <c r="CH43" s="52"/>
      <c r="CI43" s="52"/>
      <c r="CJ43" s="52"/>
      <c r="CK43" s="52"/>
      <c r="CL43" s="52"/>
      <c r="CM43" s="52"/>
      <c r="CN43" s="52"/>
      <c r="CO43" s="52"/>
      <c r="CP43" s="52"/>
      <c r="CQ43" s="52"/>
      <c r="CR43" s="52"/>
      <c r="CS43" s="52"/>
      <c r="CT43" s="52"/>
      <c r="CU43" s="52"/>
      <c r="CV43" s="52"/>
      <c r="CW43" s="52"/>
      <c r="CX43" s="52"/>
      <c r="CY43" s="52"/>
      <c r="CZ43" s="52"/>
      <c r="DA43" s="52"/>
      <c r="DB43" s="52"/>
      <c r="DC43" s="52"/>
      <c r="DD43" s="52"/>
      <c r="DE43" s="52"/>
      <c r="DF43" s="52"/>
      <c r="DG43" s="52"/>
      <c r="DH43" s="52"/>
      <c r="DI43" s="52"/>
      <c r="DJ43" s="52"/>
      <c r="DK43" s="52"/>
      <c r="DL43" s="52"/>
      <c r="DM43" s="52"/>
      <c r="DN43" s="52"/>
      <c r="DO43" s="52"/>
      <c r="DP43" s="52"/>
      <c r="DQ43" s="52"/>
      <c r="DR43" s="52"/>
      <c r="DS43" s="52"/>
      <c r="DT43" s="52"/>
      <c r="DU43" s="52"/>
      <c r="DV43" s="52"/>
      <c r="DW43" s="52"/>
      <c r="DX43" s="52"/>
      <c r="DY43" s="52"/>
      <c r="DZ43" s="52"/>
      <c r="EA43" s="52"/>
      <c r="EB43" s="52"/>
      <c r="EC43" s="52"/>
      <c r="ED43" s="52"/>
      <c r="EE43" s="52"/>
      <c r="EF43" s="52"/>
      <c r="EG43" s="52"/>
      <c r="EH43" s="52"/>
      <c r="EI43" s="52"/>
      <c r="EJ43" s="52"/>
      <c r="EK43" s="52"/>
      <c r="EL43" s="52"/>
      <c r="EM43" s="52"/>
      <c r="EN43" s="52"/>
      <c r="EO43" s="52"/>
      <c r="EP43" s="52"/>
      <c r="EQ43" s="52"/>
      <c r="ER43" s="52"/>
      <c r="ES43" s="52"/>
      <c r="ET43" s="52"/>
      <c r="EU43" s="52"/>
      <c r="EV43" s="52"/>
      <c r="EW43" s="52"/>
      <c r="EX43" s="52"/>
      <c r="EY43" s="52"/>
      <c r="EZ43" s="52"/>
      <c r="FA43" s="52"/>
      <c r="FB43" s="52"/>
      <c r="FC43" s="52"/>
      <c r="FD43" s="52"/>
      <c r="FE43" s="52"/>
      <c r="FF43" s="52"/>
      <c r="FG43" s="52"/>
      <c r="FH43" s="52"/>
      <c r="FI43" s="52"/>
      <c r="FJ43" s="52"/>
      <c r="FK43" s="52"/>
      <c r="FL43" s="52"/>
      <c r="FM43" s="52"/>
      <c r="FN43" s="52"/>
      <c r="FO43" s="52"/>
      <c r="FP43" s="52"/>
      <c r="FQ43" s="52"/>
      <c r="FR43" s="52"/>
      <c r="FS43" s="52"/>
      <c r="FT43" s="52"/>
      <c r="FU43" s="52"/>
      <c r="FV43" s="52"/>
      <c r="FW43" s="52"/>
      <c r="FX43" s="52"/>
      <c r="FY43" s="52"/>
      <c r="FZ43" s="52"/>
      <c r="GA43" s="52"/>
      <c r="GB43" s="52"/>
      <c r="GC43" s="52"/>
      <c r="GD43" s="52"/>
      <c r="GE43" s="52"/>
      <c r="GF43" s="52"/>
      <c r="GG43" s="52"/>
      <c r="GH43" s="52"/>
      <c r="GI43" s="52"/>
      <c r="GJ43" s="52"/>
      <c r="GK43" s="52"/>
      <c r="GL43" s="52"/>
      <c r="GM43" s="52"/>
      <c r="GN43" s="52"/>
      <c r="GO43" s="52"/>
      <c r="GP43" s="52"/>
      <c r="GQ43" s="52"/>
      <c r="GR43" s="52"/>
      <c r="GS43" s="52"/>
      <c r="GT43" s="52"/>
      <c r="GU43" s="52"/>
      <c r="GV43" s="52"/>
      <c r="GW43" s="52"/>
      <c r="GX43" s="52"/>
      <c r="GY43" s="52"/>
      <c r="GZ43" s="52"/>
      <c r="HA43" s="52"/>
      <c r="HB43" s="52"/>
      <c r="HC43" s="52"/>
      <c r="HD43" s="52"/>
      <c r="HE43" s="52"/>
      <c r="HF43" s="52"/>
      <c r="HG43" s="52"/>
      <c r="HH43" s="52"/>
      <c r="HI43" s="52"/>
      <c r="HJ43" s="52"/>
      <c r="HK43" s="52"/>
      <c r="HL43" s="52"/>
      <c r="HM43" s="52"/>
      <c r="HN43" s="52"/>
      <c r="HO43" s="52"/>
      <c r="HP43" s="52"/>
      <c r="HQ43" s="52"/>
      <c r="HR43" s="52"/>
      <c r="HS43" s="52"/>
      <c r="HT43" s="52"/>
      <c r="HU43" s="52"/>
      <c r="HV43" s="52"/>
      <c r="HW43" s="52"/>
      <c r="HX43" s="52"/>
      <c r="HY43" s="52"/>
      <c r="HZ43" s="52"/>
      <c r="IA43" s="52"/>
      <c r="IB43" s="52"/>
      <c r="IC43" s="52"/>
      <c r="ID43" s="52"/>
      <c r="IE43" s="52"/>
      <c r="IF43" s="52"/>
      <c r="IG43" s="52"/>
      <c r="IH43" s="52"/>
      <c r="II43" s="52"/>
      <c r="IJ43" s="52"/>
      <c r="IK43" s="52"/>
      <c r="IL43" s="52"/>
      <c r="IM43" s="52"/>
      <c r="IN43" s="52"/>
      <c r="IO43" s="52"/>
      <c r="IP43" s="52"/>
      <c r="IQ43" s="52"/>
      <c r="IR43" s="52"/>
      <c r="IS43" s="52"/>
    </row>
    <row r="44" spans="1:253" s="74" customFormat="1" x14ac:dyDescent="0.2">
      <c r="A44" s="121" t="s">
        <v>98</v>
      </c>
      <c r="B44" s="52">
        <v>2</v>
      </c>
      <c r="C44" s="52" t="s">
        <v>99</v>
      </c>
      <c r="D44" s="180" t="s">
        <v>297</v>
      </c>
      <c r="E44" s="88">
        <v>46.7</v>
      </c>
      <c r="F44" s="89">
        <v>86</v>
      </c>
      <c r="G44" s="89">
        <v>93.83</v>
      </c>
      <c r="H44" s="90">
        <v>600000</v>
      </c>
      <c r="I44" s="91"/>
      <c r="J44" s="92">
        <f t="shared" si="1"/>
        <v>80.693799999999996</v>
      </c>
      <c r="K44" s="92">
        <v>80.693799999999996</v>
      </c>
      <c r="L44" s="52"/>
      <c r="M44" s="52"/>
      <c r="N44" s="52"/>
      <c r="O44" s="52"/>
      <c r="P44" s="52"/>
      <c r="Q44" s="52"/>
      <c r="R44" s="52"/>
      <c r="S44" s="52"/>
      <c r="T44" s="52"/>
      <c r="U44" s="52"/>
      <c r="V44" s="52"/>
      <c r="W44" s="52"/>
      <c r="X44" s="52"/>
      <c r="Y44" s="52"/>
      <c r="Z44" s="52"/>
      <c r="AA44" s="52"/>
      <c r="AB44" s="52"/>
      <c r="AC44" s="52"/>
      <c r="AD44" s="52"/>
      <c r="AE44" s="52"/>
      <c r="AF44" s="52"/>
      <c r="AG44" s="52"/>
      <c r="AH44" s="52"/>
      <c r="AI44" s="52"/>
      <c r="AJ44" s="52"/>
      <c r="AK44" s="52"/>
      <c r="AL44" s="52"/>
      <c r="AM44" s="52"/>
      <c r="AN44" s="52"/>
      <c r="AO44" s="52"/>
      <c r="AP44" s="52"/>
      <c r="AQ44" s="52"/>
      <c r="AR44" s="52"/>
      <c r="AS44" s="52"/>
      <c r="AT44" s="52"/>
      <c r="AU44" s="52"/>
      <c r="AV44" s="52"/>
      <c r="AW44" s="52"/>
      <c r="AX44" s="52"/>
      <c r="AY44" s="52"/>
      <c r="AZ44" s="52"/>
      <c r="BA44" s="52"/>
      <c r="BB44" s="52"/>
      <c r="BC44" s="52"/>
      <c r="BD44" s="52"/>
      <c r="BE44" s="52"/>
      <c r="BF44" s="52"/>
      <c r="BG44" s="52"/>
      <c r="BH44" s="52"/>
      <c r="BI44" s="52"/>
      <c r="BJ44" s="52"/>
      <c r="BK44" s="52"/>
      <c r="BL44" s="52"/>
      <c r="BM44" s="52"/>
      <c r="BN44" s="52"/>
      <c r="BO44" s="52"/>
      <c r="BP44" s="52"/>
      <c r="BQ44" s="52"/>
      <c r="BR44" s="52"/>
      <c r="BS44" s="52"/>
      <c r="BT44" s="52"/>
      <c r="BU44" s="52"/>
      <c r="BV44" s="52"/>
      <c r="BW44" s="52"/>
      <c r="BX44" s="52"/>
      <c r="BY44" s="52"/>
      <c r="BZ44" s="52"/>
      <c r="CA44" s="52"/>
      <c r="CB44" s="52"/>
      <c r="CC44" s="52"/>
      <c r="CD44" s="52"/>
      <c r="CE44" s="52"/>
      <c r="CF44" s="52"/>
      <c r="CG44" s="52"/>
      <c r="CH44" s="52"/>
      <c r="CI44" s="52"/>
      <c r="CJ44" s="52"/>
      <c r="CK44" s="52"/>
      <c r="CL44" s="52"/>
      <c r="CM44" s="52"/>
      <c r="CN44" s="52"/>
      <c r="CO44" s="52"/>
      <c r="CP44" s="52"/>
      <c r="CQ44" s="52"/>
      <c r="CR44" s="52"/>
      <c r="CS44" s="52"/>
      <c r="CT44" s="52"/>
      <c r="CU44" s="52"/>
      <c r="CV44" s="52"/>
      <c r="CW44" s="52"/>
      <c r="CX44" s="52"/>
      <c r="CY44" s="52"/>
      <c r="CZ44" s="52"/>
      <c r="DA44" s="52"/>
      <c r="DB44" s="52"/>
      <c r="DC44" s="52"/>
      <c r="DD44" s="52"/>
      <c r="DE44" s="52"/>
      <c r="DF44" s="52"/>
      <c r="DG44" s="52"/>
      <c r="DH44" s="52"/>
      <c r="DI44" s="52"/>
      <c r="DJ44" s="52"/>
      <c r="DK44" s="52"/>
      <c r="DL44" s="52"/>
      <c r="DM44" s="52"/>
      <c r="DN44" s="52"/>
      <c r="DO44" s="52"/>
      <c r="DP44" s="52"/>
      <c r="DQ44" s="52"/>
      <c r="DR44" s="52"/>
      <c r="DS44" s="52"/>
      <c r="DT44" s="52"/>
      <c r="DU44" s="52"/>
      <c r="DV44" s="52"/>
      <c r="DW44" s="52"/>
      <c r="DX44" s="52"/>
      <c r="DY44" s="52"/>
      <c r="DZ44" s="52"/>
      <c r="EA44" s="52"/>
      <c r="EB44" s="52"/>
      <c r="EC44" s="52"/>
      <c r="ED44" s="52"/>
      <c r="EE44" s="52"/>
      <c r="EF44" s="52"/>
      <c r="EG44" s="52"/>
      <c r="EH44" s="52"/>
      <c r="EI44" s="52"/>
      <c r="EJ44" s="52"/>
      <c r="EK44" s="52"/>
      <c r="EL44" s="52"/>
      <c r="EM44" s="52"/>
      <c r="EN44" s="52"/>
      <c r="EO44" s="52"/>
      <c r="EP44" s="52"/>
      <c r="EQ44" s="52"/>
      <c r="ER44" s="52"/>
      <c r="ES44" s="52"/>
      <c r="ET44" s="52"/>
      <c r="EU44" s="52"/>
      <c r="EV44" s="52"/>
      <c r="EW44" s="52"/>
      <c r="EX44" s="52"/>
      <c r="EY44" s="52"/>
      <c r="EZ44" s="52"/>
      <c r="FA44" s="52"/>
      <c r="FB44" s="52"/>
      <c r="FC44" s="52"/>
      <c r="FD44" s="52"/>
      <c r="FE44" s="52"/>
      <c r="FF44" s="52"/>
      <c r="FG44" s="52"/>
      <c r="FH44" s="52"/>
      <c r="FI44" s="52"/>
      <c r="FJ44" s="52"/>
      <c r="FK44" s="52"/>
      <c r="FL44" s="52"/>
      <c r="FM44" s="52"/>
      <c r="FN44" s="52"/>
      <c r="FO44" s="52"/>
      <c r="FP44" s="52"/>
      <c r="FQ44" s="52"/>
      <c r="FR44" s="52"/>
      <c r="FS44" s="52"/>
      <c r="FT44" s="52"/>
      <c r="FU44" s="52"/>
      <c r="FV44" s="52"/>
      <c r="FW44" s="52"/>
      <c r="FX44" s="52"/>
      <c r="FY44" s="52"/>
      <c r="FZ44" s="52"/>
      <c r="GA44" s="52"/>
      <c r="GB44" s="52"/>
      <c r="GC44" s="52"/>
      <c r="GD44" s="52"/>
      <c r="GE44" s="52"/>
      <c r="GF44" s="52"/>
      <c r="GG44" s="52"/>
      <c r="GH44" s="52"/>
      <c r="GI44" s="52"/>
      <c r="GJ44" s="52"/>
      <c r="GK44" s="52"/>
      <c r="GL44" s="52"/>
      <c r="GM44" s="52"/>
      <c r="GN44" s="52"/>
      <c r="GO44" s="52"/>
      <c r="GP44" s="52"/>
      <c r="GQ44" s="52"/>
      <c r="GR44" s="52"/>
      <c r="GS44" s="52"/>
      <c r="GT44" s="52"/>
      <c r="GU44" s="52"/>
      <c r="GV44" s="52"/>
      <c r="GW44" s="52"/>
      <c r="GX44" s="52"/>
      <c r="GY44" s="52"/>
      <c r="GZ44" s="52"/>
      <c r="HA44" s="52"/>
      <c r="HB44" s="52"/>
      <c r="HC44" s="52"/>
      <c r="HD44" s="52"/>
      <c r="HE44" s="52"/>
      <c r="HF44" s="52"/>
      <c r="HG44" s="52"/>
      <c r="HH44" s="52"/>
      <c r="HI44" s="52"/>
      <c r="HJ44" s="52"/>
      <c r="HK44" s="52"/>
      <c r="HL44" s="52"/>
      <c r="HM44" s="52"/>
      <c r="HN44" s="52"/>
      <c r="HO44" s="52"/>
      <c r="HP44" s="52"/>
      <c r="HQ44" s="52"/>
      <c r="HR44" s="52"/>
      <c r="HS44" s="52"/>
      <c r="HT44" s="52"/>
      <c r="HU44" s="52"/>
      <c r="HV44" s="52"/>
      <c r="HW44" s="52"/>
      <c r="HX44" s="52"/>
      <c r="HY44" s="52"/>
      <c r="HZ44" s="52"/>
      <c r="IA44" s="52"/>
      <c r="IB44" s="52"/>
      <c r="IC44" s="52"/>
      <c r="ID44" s="52"/>
      <c r="IE44" s="52"/>
      <c r="IF44" s="52"/>
      <c r="IG44" s="52"/>
      <c r="IH44" s="52"/>
      <c r="II44" s="52"/>
      <c r="IJ44" s="52"/>
      <c r="IK44" s="52"/>
      <c r="IL44" s="52"/>
      <c r="IM44" s="52"/>
      <c r="IN44" s="52"/>
      <c r="IO44" s="52"/>
      <c r="IP44" s="52"/>
      <c r="IQ44" s="52"/>
      <c r="IR44" s="52"/>
      <c r="IS44" s="52"/>
    </row>
    <row r="45" spans="1:253" s="74" customFormat="1" x14ac:dyDescent="0.2">
      <c r="A45" s="74" t="s">
        <v>172</v>
      </c>
      <c r="B45" s="74">
        <v>3</v>
      </c>
      <c r="C45" s="74" t="s">
        <v>28</v>
      </c>
      <c r="D45" s="184" t="s">
        <v>298</v>
      </c>
      <c r="E45" s="106">
        <v>6.2</v>
      </c>
      <c r="F45" s="107">
        <v>76</v>
      </c>
      <c r="G45" s="107">
        <v>96.34</v>
      </c>
      <c r="H45" s="108">
        <v>407700</v>
      </c>
      <c r="I45" s="109"/>
      <c r="J45" s="110">
        <f t="shared" si="1"/>
        <v>73.218400000000003</v>
      </c>
      <c r="K45" s="110">
        <v>70.344740000000002</v>
      </c>
      <c r="M45" s="74" t="s">
        <v>117</v>
      </c>
      <c r="P45" s="111"/>
    </row>
    <row r="46" spans="1:253" s="74" customFormat="1" x14ac:dyDescent="0.2">
      <c r="A46" s="74" t="s">
        <v>428</v>
      </c>
      <c r="B46" s="74">
        <v>3</v>
      </c>
      <c r="C46" s="74" t="s">
        <v>28</v>
      </c>
      <c r="D46" s="184" t="s">
        <v>298</v>
      </c>
      <c r="E46" s="106">
        <v>23.06</v>
      </c>
      <c r="F46" s="107">
        <v>76</v>
      </c>
      <c r="G46" s="107">
        <v>96.34</v>
      </c>
      <c r="H46" s="108">
        <v>407700</v>
      </c>
      <c r="I46" s="109"/>
      <c r="J46" s="110">
        <f t="shared" si="1"/>
        <v>73.218400000000003</v>
      </c>
      <c r="K46" s="110">
        <v>53.51</v>
      </c>
      <c r="M46" s="74" t="s">
        <v>429</v>
      </c>
      <c r="P46" s="111"/>
    </row>
    <row r="47" spans="1:253" x14ac:dyDescent="0.2">
      <c r="A47" s="74" t="s">
        <v>173</v>
      </c>
      <c r="B47" s="74">
        <v>3</v>
      </c>
      <c r="C47" s="74" t="s">
        <v>29</v>
      </c>
      <c r="D47" s="184" t="s">
        <v>299</v>
      </c>
      <c r="E47" s="106">
        <v>8.59</v>
      </c>
      <c r="F47" s="107">
        <v>46</v>
      </c>
      <c r="G47" s="107">
        <v>96.32</v>
      </c>
      <c r="H47" s="108">
        <v>52000</v>
      </c>
      <c r="I47" s="109"/>
      <c r="J47" s="110">
        <f t="shared" si="1"/>
        <v>44.307199999999995</v>
      </c>
      <c r="K47" s="110">
        <v>41.772466666666666</v>
      </c>
      <c r="L47" s="74"/>
      <c r="M47" s="74"/>
      <c r="N47" s="74"/>
      <c r="O47" s="74"/>
      <c r="P47" s="74"/>
      <c r="Q47" s="74"/>
      <c r="R47" s="74"/>
      <c r="S47" s="74"/>
      <c r="T47" s="74"/>
      <c r="U47" s="74"/>
      <c r="V47" s="74"/>
      <c r="W47" s="74"/>
      <c r="X47" s="74"/>
      <c r="Y47" s="74"/>
      <c r="Z47" s="74"/>
      <c r="AA47" s="74"/>
      <c r="AB47" s="74"/>
      <c r="AC47" s="74"/>
      <c r="AD47" s="74"/>
      <c r="AE47" s="74"/>
      <c r="AF47" s="74"/>
      <c r="AG47" s="74"/>
      <c r="AH47" s="74"/>
      <c r="AI47" s="74"/>
      <c r="AJ47" s="74"/>
      <c r="AK47" s="74"/>
      <c r="AL47" s="74"/>
      <c r="AM47" s="74"/>
      <c r="AN47" s="74"/>
      <c r="AO47" s="74"/>
      <c r="AP47" s="74"/>
      <c r="AQ47" s="74"/>
      <c r="AR47" s="74"/>
      <c r="AS47" s="74"/>
      <c r="AT47" s="74"/>
      <c r="AU47" s="74"/>
      <c r="AV47" s="74"/>
      <c r="AW47" s="74"/>
      <c r="AX47" s="74"/>
      <c r="AY47" s="74"/>
      <c r="AZ47" s="74"/>
      <c r="BA47" s="74"/>
      <c r="BB47" s="74"/>
      <c r="BC47" s="74"/>
      <c r="BD47" s="74"/>
      <c r="BE47" s="74"/>
      <c r="BF47" s="74"/>
      <c r="BG47" s="74"/>
      <c r="BH47" s="74"/>
      <c r="BI47" s="74"/>
      <c r="BJ47" s="74"/>
      <c r="BK47" s="74"/>
      <c r="BL47" s="74"/>
      <c r="BM47" s="74"/>
      <c r="BN47" s="74"/>
      <c r="BO47" s="74"/>
      <c r="BP47" s="74"/>
      <c r="BQ47" s="74"/>
      <c r="BR47" s="74"/>
      <c r="BS47" s="74"/>
      <c r="BT47" s="74"/>
      <c r="BU47" s="74"/>
      <c r="BV47" s="74"/>
      <c r="BW47" s="74"/>
      <c r="BX47" s="74"/>
      <c r="BY47" s="74"/>
      <c r="BZ47" s="74"/>
      <c r="CA47" s="74"/>
      <c r="CB47" s="74"/>
      <c r="CC47" s="74"/>
      <c r="CD47" s="74"/>
      <c r="CE47" s="74"/>
      <c r="CF47" s="74"/>
      <c r="CG47" s="74"/>
      <c r="CH47" s="74"/>
      <c r="CI47" s="74"/>
      <c r="CJ47" s="74"/>
      <c r="CK47" s="74"/>
      <c r="CL47" s="74"/>
      <c r="CM47" s="74"/>
      <c r="CN47" s="74"/>
      <c r="CO47" s="74"/>
      <c r="CP47" s="74"/>
      <c r="CQ47" s="74"/>
      <c r="CR47" s="74"/>
      <c r="CS47" s="74"/>
      <c r="CT47" s="74"/>
      <c r="CU47" s="74"/>
      <c r="CV47" s="74"/>
      <c r="CW47" s="74"/>
      <c r="CX47" s="74"/>
      <c r="CY47" s="74"/>
      <c r="CZ47" s="74"/>
      <c r="DA47" s="74"/>
      <c r="DB47" s="74"/>
      <c r="DC47" s="74"/>
      <c r="DD47" s="74"/>
      <c r="DE47" s="74"/>
      <c r="DF47" s="74"/>
      <c r="DG47" s="74"/>
      <c r="DH47" s="74"/>
      <c r="DI47" s="74"/>
      <c r="DJ47" s="74"/>
      <c r="DK47" s="74"/>
      <c r="DL47" s="74"/>
      <c r="DM47" s="74"/>
      <c r="DN47" s="74"/>
      <c r="DO47" s="74"/>
      <c r="DP47" s="74"/>
      <c r="DQ47" s="74"/>
      <c r="DR47" s="74"/>
      <c r="DS47" s="74"/>
      <c r="DT47" s="74"/>
      <c r="DU47" s="74"/>
      <c r="DV47" s="74"/>
      <c r="DW47" s="74"/>
      <c r="DX47" s="74"/>
      <c r="DY47" s="74"/>
      <c r="DZ47" s="74"/>
      <c r="EA47" s="74"/>
      <c r="EB47" s="74"/>
      <c r="EC47" s="74"/>
      <c r="ED47" s="74"/>
      <c r="EE47" s="74"/>
      <c r="EF47" s="74"/>
      <c r="EG47" s="74"/>
      <c r="EH47" s="74"/>
      <c r="EI47" s="74"/>
      <c r="EJ47" s="74"/>
      <c r="EK47" s="74"/>
      <c r="EL47" s="74"/>
      <c r="EM47" s="74"/>
      <c r="EN47" s="74"/>
      <c r="EO47" s="74"/>
      <c r="EP47" s="74"/>
      <c r="EQ47" s="74"/>
      <c r="ER47" s="74"/>
      <c r="ES47" s="74"/>
      <c r="ET47" s="74"/>
      <c r="EU47" s="74"/>
      <c r="EV47" s="74"/>
      <c r="EW47" s="74"/>
      <c r="EX47" s="74"/>
      <c r="EY47" s="74"/>
      <c r="EZ47" s="74"/>
      <c r="FA47" s="74"/>
      <c r="FB47" s="74"/>
      <c r="FC47" s="74"/>
      <c r="FD47" s="74"/>
      <c r="FE47" s="74"/>
      <c r="FF47" s="74"/>
      <c r="FG47" s="74"/>
      <c r="FH47" s="74"/>
      <c r="FI47" s="74"/>
      <c r="FJ47" s="74"/>
      <c r="FK47" s="74"/>
      <c r="FL47" s="74"/>
      <c r="FM47" s="74"/>
      <c r="FN47" s="74"/>
      <c r="FO47" s="74"/>
      <c r="FP47" s="74"/>
      <c r="FQ47" s="74"/>
      <c r="FR47" s="74"/>
      <c r="FS47" s="74"/>
      <c r="FT47" s="74"/>
      <c r="FU47" s="74"/>
      <c r="FV47" s="74"/>
      <c r="FW47" s="74"/>
      <c r="FX47" s="74"/>
      <c r="FY47" s="74"/>
      <c r="FZ47" s="74"/>
      <c r="GA47" s="74"/>
      <c r="GB47" s="74"/>
      <c r="GC47" s="74"/>
      <c r="GD47" s="74"/>
      <c r="GE47" s="74"/>
      <c r="GF47" s="74"/>
      <c r="GG47" s="74"/>
      <c r="GH47" s="74"/>
      <c r="GI47" s="74"/>
      <c r="GJ47" s="74"/>
      <c r="GK47" s="74"/>
      <c r="GL47" s="74"/>
      <c r="GM47" s="74"/>
      <c r="GN47" s="74"/>
      <c r="GO47" s="74"/>
      <c r="GP47" s="74"/>
      <c r="GQ47" s="74"/>
      <c r="GR47" s="74"/>
      <c r="GS47" s="74"/>
      <c r="GT47" s="74"/>
      <c r="GU47" s="74"/>
      <c r="GV47" s="74"/>
      <c r="GW47" s="74"/>
      <c r="GX47" s="74"/>
      <c r="GY47" s="74"/>
      <c r="GZ47" s="74"/>
      <c r="HA47" s="74"/>
      <c r="HB47" s="74"/>
      <c r="HC47" s="74"/>
      <c r="HD47" s="74"/>
      <c r="HE47" s="74"/>
      <c r="HF47" s="74"/>
      <c r="HG47" s="74"/>
      <c r="HH47" s="74"/>
      <c r="HI47" s="74"/>
      <c r="HJ47" s="74"/>
      <c r="HK47" s="74"/>
      <c r="HL47" s="74"/>
      <c r="HM47" s="74"/>
      <c r="HN47" s="74"/>
      <c r="HO47" s="74"/>
      <c r="HP47" s="74"/>
      <c r="HQ47" s="74"/>
      <c r="HR47" s="74"/>
      <c r="HS47" s="74"/>
      <c r="HT47" s="74"/>
      <c r="HU47" s="74"/>
      <c r="HV47" s="74"/>
      <c r="HW47" s="74"/>
      <c r="HX47" s="74"/>
      <c r="HY47" s="74"/>
      <c r="HZ47" s="74"/>
      <c r="IA47" s="74"/>
      <c r="IB47" s="74"/>
      <c r="IC47" s="74"/>
      <c r="ID47" s="74"/>
      <c r="IE47" s="74"/>
      <c r="IF47" s="74"/>
      <c r="IG47" s="74"/>
      <c r="IH47" s="74"/>
      <c r="II47" s="74"/>
      <c r="IJ47" s="74"/>
      <c r="IK47" s="74"/>
      <c r="IL47" s="74"/>
      <c r="IM47" s="74"/>
      <c r="IN47" s="74"/>
      <c r="IO47" s="74"/>
      <c r="IP47" s="74"/>
      <c r="IQ47" s="74"/>
      <c r="IR47" s="74"/>
      <c r="IS47" s="74"/>
    </row>
    <row r="48" spans="1:253" s="52" customFormat="1" x14ac:dyDescent="0.2">
      <c r="A48" s="61" t="s">
        <v>175</v>
      </c>
      <c r="B48" s="61">
        <v>1</v>
      </c>
      <c r="C48" s="61" t="s">
        <v>503</v>
      </c>
      <c r="D48" s="176" t="s">
        <v>502</v>
      </c>
      <c r="E48" s="94">
        <v>15.78</v>
      </c>
      <c r="F48" s="50">
        <v>94</v>
      </c>
      <c r="G48" s="50">
        <v>84.55</v>
      </c>
      <c r="H48" s="51">
        <v>159000</v>
      </c>
      <c r="I48" s="95"/>
      <c r="J48" s="64">
        <f t="shared" si="1"/>
        <v>79.477000000000004</v>
      </c>
      <c r="K48" s="64">
        <v>79.477000000000004</v>
      </c>
      <c r="L48" s="61"/>
      <c r="M48" s="61" t="s">
        <v>174</v>
      </c>
      <c r="N48" s="61"/>
      <c r="O48" s="61"/>
      <c r="P48" s="61"/>
      <c r="Q48" s="61"/>
      <c r="R48" s="61"/>
      <c r="S48" s="61"/>
      <c r="T48" s="61"/>
      <c r="U48" s="61"/>
      <c r="V48" s="61"/>
      <c r="W48" s="61"/>
      <c r="X48" s="61"/>
      <c r="Y48" s="61"/>
      <c r="Z48" s="61"/>
      <c r="AA48" s="61"/>
      <c r="AB48" s="61"/>
      <c r="AC48" s="61"/>
      <c r="AD48" s="61"/>
      <c r="AE48" s="61"/>
      <c r="AF48" s="61"/>
      <c r="AG48" s="61"/>
      <c r="AH48" s="61"/>
      <c r="AI48" s="61"/>
      <c r="AJ48" s="61"/>
      <c r="AK48" s="61"/>
      <c r="AL48" s="61"/>
      <c r="AM48" s="61"/>
      <c r="AN48" s="61"/>
      <c r="AO48" s="61"/>
      <c r="AP48" s="61"/>
      <c r="AQ48" s="61"/>
      <c r="AR48" s="61"/>
      <c r="AS48" s="61"/>
      <c r="AT48" s="61"/>
      <c r="AU48" s="61"/>
      <c r="AV48" s="61"/>
      <c r="AW48" s="61"/>
      <c r="AX48" s="61"/>
      <c r="AY48" s="61"/>
      <c r="AZ48" s="61"/>
      <c r="BA48" s="61"/>
      <c r="BB48" s="61"/>
      <c r="BC48" s="61"/>
      <c r="BD48" s="61"/>
      <c r="BE48" s="61"/>
      <c r="BF48" s="61"/>
      <c r="BG48" s="61"/>
      <c r="BH48" s="61"/>
      <c r="BI48" s="61"/>
      <c r="BJ48" s="61"/>
      <c r="BK48" s="61"/>
      <c r="BL48" s="61"/>
      <c r="BM48" s="61"/>
      <c r="BN48" s="61"/>
      <c r="BO48" s="61"/>
      <c r="BP48" s="61"/>
      <c r="BQ48" s="61"/>
      <c r="BR48" s="61"/>
      <c r="BS48" s="61"/>
      <c r="BT48" s="61"/>
      <c r="BU48" s="61"/>
      <c r="BV48" s="61"/>
      <c r="BW48" s="61"/>
      <c r="BX48" s="61"/>
      <c r="BY48" s="61"/>
      <c r="BZ48" s="61"/>
      <c r="CA48" s="61"/>
      <c r="CB48" s="61"/>
      <c r="CC48" s="61"/>
      <c r="CD48" s="61"/>
      <c r="CE48" s="61"/>
      <c r="CF48" s="61"/>
      <c r="CG48" s="61"/>
      <c r="CH48" s="61"/>
      <c r="CI48" s="61"/>
      <c r="CJ48" s="61"/>
      <c r="CK48" s="61"/>
      <c r="CL48" s="61"/>
      <c r="CM48" s="61"/>
      <c r="CN48" s="61"/>
      <c r="CO48" s="61"/>
      <c r="CP48" s="61"/>
      <c r="CQ48" s="61"/>
      <c r="CR48" s="61"/>
      <c r="CS48" s="61"/>
      <c r="CT48" s="61"/>
      <c r="CU48" s="61"/>
      <c r="CV48" s="61"/>
      <c r="CW48" s="61"/>
      <c r="CX48" s="61"/>
      <c r="CY48" s="61"/>
      <c r="CZ48" s="61"/>
      <c r="DA48" s="61"/>
      <c r="DB48" s="61"/>
      <c r="DC48" s="61"/>
      <c r="DD48" s="61"/>
      <c r="DE48" s="61"/>
      <c r="DF48" s="61"/>
      <c r="DG48" s="61"/>
      <c r="DH48" s="61"/>
      <c r="DI48" s="61"/>
      <c r="DJ48" s="61"/>
      <c r="DK48" s="61"/>
      <c r="DL48" s="61"/>
      <c r="DM48" s="61"/>
      <c r="DN48" s="61"/>
      <c r="DO48" s="61"/>
      <c r="DP48" s="61"/>
      <c r="DQ48" s="61"/>
      <c r="DR48" s="61"/>
      <c r="DS48" s="61"/>
      <c r="DT48" s="61"/>
      <c r="DU48" s="61"/>
      <c r="DV48" s="61"/>
      <c r="DW48" s="61"/>
      <c r="DX48" s="61"/>
      <c r="DY48" s="61"/>
      <c r="DZ48" s="61"/>
      <c r="EA48" s="61"/>
      <c r="EB48" s="61"/>
      <c r="EC48" s="61"/>
      <c r="ED48" s="61"/>
      <c r="EE48" s="61"/>
      <c r="EF48" s="61"/>
      <c r="EG48" s="61"/>
      <c r="EH48" s="61"/>
      <c r="EI48" s="61"/>
      <c r="EJ48" s="61"/>
      <c r="EK48" s="61"/>
      <c r="EL48" s="61"/>
      <c r="EM48" s="61"/>
      <c r="EN48" s="61"/>
      <c r="EO48" s="61"/>
      <c r="EP48" s="61"/>
      <c r="EQ48" s="61"/>
      <c r="ER48" s="61"/>
      <c r="ES48" s="61"/>
      <c r="ET48" s="61"/>
      <c r="EU48" s="61"/>
      <c r="EV48" s="61"/>
      <c r="EW48" s="61"/>
      <c r="EX48" s="61"/>
      <c r="EY48" s="61"/>
      <c r="EZ48" s="61"/>
      <c r="FA48" s="61"/>
      <c r="FB48" s="61"/>
      <c r="FC48" s="61"/>
      <c r="FD48" s="61"/>
      <c r="FE48" s="61"/>
      <c r="FF48" s="61"/>
      <c r="FG48" s="61"/>
      <c r="FH48" s="61"/>
      <c r="FI48" s="61"/>
      <c r="FJ48" s="61"/>
      <c r="FK48" s="61"/>
      <c r="FL48" s="61"/>
      <c r="FM48" s="61"/>
      <c r="FN48" s="61"/>
      <c r="FO48" s="61"/>
      <c r="FP48" s="61"/>
      <c r="FQ48" s="61"/>
      <c r="FR48" s="61"/>
      <c r="FS48" s="61"/>
      <c r="FT48" s="61"/>
      <c r="FU48" s="61"/>
      <c r="FV48" s="61"/>
      <c r="FW48" s="61"/>
      <c r="FX48" s="61"/>
      <c r="FY48" s="61"/>
      <c r="FZ48" s="61"/>
      <c r="GA48" s="61"/>
      <c r="GB48" s="61"/>
      <c r="GC48" s="61"/>
      <c r="GD48" s="61"/>
      <c r="GE48" s="61"/>
      <c r="GF48" s="61"/>
      <c r="GG48" s="61"/>
      <c r="GH48" s="61"/>
      <c r="GI48" s="61"/>
      <c r="GJ48" s="61"/>
      <c r="GK48" s="61"/>
      <c r="GL48" s="61"/>
      <c r="GM48" s="61"/>
      <c r="GN48" s="61"/>
      <c r="GO48" s="61"/>
      <c r="GP48" s="61"/>
      <c r="GQ48" s="61"/>
      <c r="GR48" s="61"/>
      <c r="GS48" s="61"/>
      <c r="GT48" s="61"/>
      <c r="GU48" s="61"/>
      <c r="GV48" s="61"/>
      <c r="GW48" s="61"/>
      <c r="GX48" s="61"/>
      <c r="GY48" s="61"/>
      <c r="GZ48" s="61"/>
      <c r="HA48" s="61"/>
      <c r="HB48" s="61"/>
      <c r="HC48" s="61"/>
      <c r="HD48" s="61"/>
      <c r="HE48" s="61"/>
      <c r="HF48" s="61"/>
      <c r="HG48" s="61"/>
      <c r="HH48" s="61"/>
      <c r="HI48" s="61"/>
      <c r="HJ48" s="61"/>
      <c r="HK48" s="61"/>
      <c r="HL48" s="61"/>
      <c r="HM48" s="61"/>
      <c r="HN48" s="61"/>
      <c r="HO48" s="61"/>
      <c r="HP48" s="61"/>
      <c r="HQ48" s="61"/>
      <c r="HR48" s="61"/>
      <c r="HS48" s="61"/>
      <c r="HT48" s="61"/>
      <c r="HU48" s="61"/>
      <c r="HV48" s="61"/>
      <c r="HW48" s="61"/>
      <c r="HX48" s="61"/>
      <c r="HY48" s="61"/>
      <c r="HZ48" s="61"/>
      <c r="IA48" s="61"/>
      <c r="IB48" s="61"/>
      <c r="IC48" s="61"/>
      <c r="ID48" s="61"/>
      <c r="IE48" s="61"/>
      <c r="IF48" s="61"/>
      <c r="IG48" s="61"/>
      <c r="IH48" s="61"/>
      <c r="II48" s="61"/>
      <c r="IJ48" s="61"/>
      <c r="IK48" s="61"/>
      <c r="IL48" s="61"/>
      <c r="IM48" s="61"/>
      <c r="IN48" s="61"/>
      <c r="IO48" s="61"/>
      <c r="IP48" s="61"/>
      <c r="IQ48" s="61"/>
      <c r="IR48" s="61"/>
      <c r="IS48" s="61"/>
    </row>
    <row r="49" spans="1:253" s="74" customFormat="1" x14ac:dyDescent="0.2">
      <c r="A49" s="74" t="s">
        <v>480</v>
      </c>
      <c r="B49" s="74">
        <v>3</v>
      </c>
      <c r="C49" s="74" t="s">
        <v>481</v>
      </c>
      <c r="D49" s="184" t="s">
        <v>482</v>
      </c>
      <c r="E49" s="106">
        <v>40</v>
      </c>
      <c r="F49" s="107">
        <v>76</v>
      </c>
      <c r="G49" s="107">
        <v>96.34</v>
      </c>
      <c r="H49" s="108">
        <v>285000</v>
      </c>
      <c r="I49" s="109"/>
      <c r="J49" s="110">
        <f t="shared" si="1"/>
        <v>73.218400000000003</v>
      </c>
      <c r="K49" s="110">
        <v>70.344740000000002</v>
      </c>
      <c r="P49" s="111"/>
    </row>
    <row r="50" spans="1:253" x14ac:dyDescent="0.2">
      <c r="A50" s="52" t="s">
        <v>176</v>
      </c>
      <c r="B50" s="52">
        <v>2</v>
      </c>
      <c r="C50" s="52" t="s">
        <v>85</v>
      </c>
      <c r="D50" s="180" t="s">
        <v>391</v>
      </c>
      <c r="E50" s="88">
        <v>49.2</v>
      </c>
      <c r="F50" s="89">
        <v>78</v>
      </c>
      <c r="G50" s="89">
        <v>96.11</v>
      </c>
      <c r="H50" s="90">
        <v>500000</v>
      </c>
      <c r="I50" s="91"/>
      <c r="J50" s="92">
        <f t="shared" si="1"/>
        <v>74.965800000000002</v>
      </c>
      <c r="K50" s="92">
        <v>74.965800000000002</v>
      </c>
      <c r="L50" s="52"/>
      <c r="M50" s="52"/>
      <c r="N50" s="52"/>
      <c r="O50" s="52"/>
      <c r="P50" s="93"/>
      <c r="Q50" s="52"/>
      <c r="R50" s="52"/>
      <c r="S50" s="52"/>
      <c r="T50" s="52"/>
      <c r="U50" s="52"/>
      <c r="V50" s="52"/>
      <c r="W50" s="52"/>
      <c r="X50" s="52"/>
      <c r="Y50" s="52"/>
      <c r="Z50" s="52"/>
      <c r="AA50" s="52"/>
      <c r="AB50" s="52"/>
      <c r="AC50" s="52"/>
      <c r="AD50" s="52"/>
      <c r="AE50" s="52"/>
      <c r="AF50" s="52"/>
      <c r="AG50" s="52"/>
      <c r="AH50" s="52"/>
      <c r="AI50" s="52"/>
      <c r="AJ50" s="52"/>
      <c r="AK50" s="52"/>
      <c r="AL50" s="52"/>
      <c r="AM50" s="52"/>
      <c r="AN50" s="52"/>
      <c r="AO50" s="52"/>
      <c r="AP50" s="52"/>
      <c r="AQ50" s="52"/>
      <c r="AR50" s="52"/>
      <c r="AS50" s="52"/>
      <c r="AT50" s="52"/>
      <c r="AU50" s="52"/>
      <c r="AV50" s="52"/>
      <c r="AW50" s="52"/>
      <c r="AX50" s="52"/>
      <c r="AY50" s="52"/>
      <c r="AZ50" s="52"/>
      <c r="BA50" s="52"/>
      <c r="BB50" s="52"/>
      <c r="BC50" s="52"/>
      <c r="BD50" s="52"/>
      <c r="BE50" s="52"/>
      <c r="BF50" s="52"/>
      <c r="BG50" s="52"/>
      <c r="BH50" s="52"/>
      <c r="BI50" s="52"/>
      <c r="BJ50" s="52"/>
      <c r="BK50" s="52"/>
      <c r="BL50" s="52"/>
      <c r="BM50" s="52"/>
      <c r="BN50" s="52"/>
      <c r="BO50" s="52"/>
      <c r="BP50" s="52"/>
      <c r="BQ50" s="52"/>
      <c r="BR50" s="52"/>
      <c r="BS50" s="52"/>
      <c r="BT50" s="52"/>
      <c r="BU50" s="52"/>
      <c r="BV50" s="52"/>
      <c r="BW50" s="52"/>
      <c r="BX50" s="52"/>
      <c r="BY50" s="52"/>
      <c r="BZ50" s="52"/>
      <c r="CA50" s="52"/>
      <c r="CB50" s="52"/>
      <c r="CC50" s="52"/>
      <c r="CD50" s="52"/>
      <c r="CE50" s="52"/>
      <c r="CF50" s="52"/>
      <c r="CG50" s="52"/>
      <c r="CH50" s="52"/>
      <c r="CI50" s="52"/>
      <c r="CJ50" s="52"/>
      <c r="CK50" s="52"/>
      <c r="CL50" s="52"/>
      <c r="CM50" s="52"/>
      <c r="CN50" s="52"/>
      <c r="CO50" s="52"/>
      <c r="CP50" s="52"/>
      <c r="CQ50" s="52"/>
      <c r="CR50" s="52"/>
      <c r="CS50" s="52"/>
      <c r="CT50" s="52"/>
      <c r="CU50" s="52"/>
      <c r="CV50" s="52"/>
      <c r="CW50" s="52"/>
      <c r="CX50" s="52"/>
      <c r="CY50" s="52"/>
      <c r="CZ50" s="52"/>
      <c r="DA50" s="52"/>
      <c r="DB50" s="52"/>
      <c r="DC50" s="52"/>
      <c r="DD50" s="52"/>
      <c r="DE50" s="52"/>
      <c r="DF50" s="52"/>
      <c r="DG50" s="52"/>
      <c r="DH50" s="52"/>
      <c r="DI50" s="52"/>
      <c r="DJ50" s="52"/>
      <c r="DK50" s="52"/>
      <c r="DL50" s="52"/>
      <c r="DM50" s="52"/>
      <c r="DN50" s="52"/>
      <c r="DO50" s="52"/>
      <c r="DP50" s="52"/>
      <c r="DQ50" s="52"/>
      <c r="DR50" s="52"/>
      <c r="DS50" s="52"/>
      <c r="DT50" s="52"/>
      <c r="DU50" s="52"/>
      <c r="DV50" s="52"/>
      <c r="DW50" s="52"/>
      <c r="DX50" s="52"/>
      <c r="DY50" s="52"/>
      <c r="DZ50" s="52"/>
      <c r="EA50" s="52"/>
      <c r="EB50" s="52"/>
      <c r="EC50" s="52"/>
      <c r="ED50" s="52"/>
      <c r="EE50" s="52"/>
      <c r="EF50" s="52"/>
      <c r="EG50" s="52"/>
      <c r="EH50" s="52"/>
      <c r="EI50" s="52"/>
      <c r="EJ50" s="52"/>
      <c r="EK50" s="52"/>
      <c r="EL50" s="52"/>
      <c r="EM50" s="52"/>
      <c r="EN50" s="52"/>
      <c r="EO50" s="52"/>
      <c r="EP50" s="52"/>
      <c r="EQ50" s="52"/>
      <c r="ER50" s="52"/>
      <c r="ES50" s="52"/>
      <c r="ET50" s="52"/>
      <c r="EU50" s="52"/>
      <c r="EV50" s="52"/>
      <c r="EW50" s="52"/>
      <c r="EX50" s="52"/>
      <c r="EY50" s="52"/>
      <c r="EZ50" s="52"/>
      <c r="FA50" s="52"/>
      <c r="FB50" s="52"/>
      <c r="FC50" s="52"/>
      <c r="FD50" s="52"/>
      <c r="FE50" s="52"/>
      <c r="FF50" s="52"/>
      <c r="FG50" s="52"/>
      <c r="FH50" s="52"/>
      <c r="FI50" s="52"/>
      <c r="FJ50" s="52"/>
      <c r="FK50" s="52"/>
      <c r="FL50" s="52"/>
      <c r="FM50" s="52"/>
      <c r="FN50" s="52"/>
      <c r="FO50" s="52"/>
      <c r="FP50" s="52"/>
      <c r="FQ50" s="52"/>
      <c r="FR50" s="52"/>
      <c r="FS50" s="52"/>
      <c r="FT50" s="52"/>
      <c r="FU50" s="52"/>
      <c r="FV50" s="52"/>
      <c r="FW50" s="52"/>
      <c r="FX50" s="52"/>
      <c r="FY50" s="52"/>
      <c r="FZ50" s="52"/>
      <c r="GA50" s="52"/>
      <c r="GB50" s="52"/>
      <c r="GC50" s="52"/>
      <c r="GD50" s="52"/>
      <c r="GE50" s="52"/>
      <c r="GF50" s="52"/>
      <c r="GG50" s="52"/>
      <c r="GH50" s="52"/>
      <c r="GI50" s="52"/>
      <c r="GJ50" s="52"/>
      <c r="GK50" s="52"/>
      <c r="GL50" s="52"/>
      <c r="GM50" s="52"/>
      <c r="GN50" s="52"/>
      <c r="GO50" s="52"/>
      <c r="GP50" s="52"/>
      <c r="GQ50" s="52"/>
      <c r="GR50" s="52"/>
      <c r="GS50" s="52"/>
      <c r="GT50" s="52"/>
      <c r="GU50" s="52"/>
      <c r="GV50" s="52"/>
      <c r="GW50" s="52"/>
      <c r="GX50" s="52"/>
      <c r="GY50" s="52"/>
      <c r="GZ50" s="52"/>
      <c r="HA50" s="52"/>
      <c r="HB50" s="52"/>
      <c r="HC50" s="52"/>
      <c r="HD50" s="52"/>
      <c r="HE50" s="52"/>
      <c r="HF50" s="52"/>
      <c r="HG50" s="52"/>
      <c r="HH50" s="52"/>
      <c r="HI50" s="52"/>
      <c r="HJ50" s="52"/>
      <c r="HK50" s="52"/>
      <c r="HL50" s="52"/>
      <c r="HM50" s="52"/>
      <c r="HN50" s="52"/>
      <c r="HO50" s="52"/>
      <c r="HP50" s="52"/>
      <c r="HQ50" s="52"/>
      <c r="HR50" s="52"/>
      <c r="HS50" s="52"/>
      <c r="HT50" s="52"/>
      <c r="HU50" s="52"/>
      <c r="HV50" s="52"/>
      <c r="HW50" s="52"/>
      <c r="HX50" s="52"/>
      <c r="HY50" s="52"/>
      <c r="HZ50" s="52"/>
      <c r="IA50" s="52"/>
      <c r="IB50" s="52"/>
      <c r="IC50" s="52"/>
      <c r="ID50" s="52"/>
      <c r="IE50" s="52"/>
      <c r="IF50" s="52"/>
      <c r="IG50" s="52"/>
      <c r="IH50" s="52"/>
      <c r="II50" s="52"/>
      <c r="IJ50" s="52"/>
      <c r="IK50" s="52"/>
      <c r="IL50" s="52"/>
      <c r="IM50" s="52"/>
      <c r="IN50" s="52"/>
      <c r="IO50" s="52"/>
      <c r="IP50" s="52"/>
      <c r="IQ50" s="52"/>
      <c r="IR50" s="52"/>
      <c r="IS50" s="52"/>
    </row>
    <row r="51" spans="1:253" s="74" customFormat="1" x14ac:dyDescent="0.2">
      <c r="A51" s="61" t="s">
        <v>177</v>
      </c>
      <c r="B51" s="61">
        <v>1</v>
      </c>
      <c r="C51" s="61" t="s">
        <v>504</v>
      </c>
      <c r="D51" s="176" t="s">
        <v>505</v>
      </c>
      <c r="E51" s="62">
        <v>10.23</v>
      </c>
      <c r="F51" s="50">
        <v>89</v>
      </c>
      <c r="G51" s="50">
        <v>97.2</v>
      </c>
      <c r="H51" s="51">
        <v>130000</v>
      </c>
      <c r="I51" s="95"/>
      <c r="J51" s="64">
        <f t="shared" si="1"/>
        <v>86.50800000000001</v>
      </c>
      <c r="K51" s="64">
        <v>87.01762500000001</v>
      </c>
      <c r="L51" s="61"/>
      <c r="M51" s="61" t="s">
        <v>159</v>
      </c>
      <c r="N51" s="61" t="s">
        <v>160</v>
      </c>
      <c r="O51" s="61" t="s">
        <v>409</v>
      </c>
      <c r="P51" s="96" t="s">
        <v>432</v>
      </c>
      <c r="Q51" s="61"/>
      <c r="R51" s="61"/>
      <c r="S51" s="61"/>
      <c r="T51" s="61"/>
      <c r="U51" s="61"/>
      <c r="V51" s="61"/>
      <c r="W51" s="61"/>
      <c r="X51" s="61"/>
      <c r="Y51" s="61"/>
      <c r="Z51" s="61"/>
      <c r="AA51" s="61"/>
      <c r="AB51" s="61"/>
      <c r="AC51" s="61"/>
      <c r="AD51" s="61"/>
      <c r="AE51" s="61"/>
      <c r="AF51" s="61"/>
      <c r="AG51" s="61"/>
      <c r="AH51" s="61"/>
      <c r="AI51" s="61"/>
      <c r="AJ51" s="61"/>
      <c r="AK51" s="61"/>
      <c r="AL51" s="61"/>
      <c r="AM51" s="61"/>
      <c r="AN51" s="61"/>
      <c r="AO51" s="61"/>
      <c r="AP51" s="61"/>
      <c r="AQ51" s="61"/>
      <c r="AR51" s="61"/>
      <c r="AS51" s="61"/>
      <c r="AT51" s="61"/>
      <c r="AU51" s="61"/>
      <c r="AV51" s="61"/>
      <c r="AW51" s="61"/>
      <c r="AX51" s="61"/>
      <c r="AY51" s="61"/>
      <c r="AZ51" s="61"/>
      <c r="BA51" s="61"/>
      <c r="BB51" s="61"/>
      <c r="BC51" s="61"/>
      <c r="BD51" s="61"/>
      <c r="BE51" s="61"/>
      <c r="BF51" s="61"/>
      <c r="BG51" s="61"/>
      <c r="BH51" s="61"/>
      <c r="BI51" s="61"/>
      <c r="BJ51" s="61"/>
      <c r="BK51" s="61"/>
      <c r="BL51" s="61"/>
      <c r="BM51" s="61"/>
      <c r="BN51" s="61"/>
      <c r="BO51" s="61"/>
      <c r="BP51" s="61"/>
      <c r="BQ51" s="61"/>
      <c r="BR51" s="61"/>
      <c r="BS51" s="61"/>
      <c r="BT51" s="61"/>
      <c r="BU51" s="61"/>
      <c r="BV51" s="61"/>
      <c r="BW51" s="61"/>
      <c r="BX51" s="61"/>
      <c r="BY51" s="61"/>
      <c r="BZ51" s="61"/>
      <c r="CA51" s="61"/>
      <c r="CB51" s="61"/>
      <c r="CC51" s="61"/>
      <c r="CD51" s="61"/>
      <c r="CE51" s="61"/>
      <c r="CF51" s="61"/>
      <c r="CG51" s="61"/>
      <c r="CH51" s="61"/>
      <c r="CI51" s="61"/>
      <c r="CJ51" s="61"/>
      <c r="CK51" s="61"/>
      <c r="CL51" s="61"/>
      <c r="CM51" s="61"/>
      <c r="CN51" s="61"/>
      <c r="CO51" s="61"/>
      <c r="CP51" s="61"/>
      <c r="CQ51" s="61"/>
      <c r="CR51" s="61"/>
      <c r="CS51" s="61"/>
      <c r="CT51" s="61"/>
      <c r="CU51" s="61"/>
      <c r="CV51" s="61"/>
      <c r="CW51" s="61"/>
      <c r="CX51" s="61"/>
      <c r="CY51" s="61"/>
      <c r="CZ51" s="61"/>
      <c r="DA51" s="61"/>
      <c r="DB51" s="61"/>
      <c r="DC51" s="61"/>
      <c r="DD51" s="61"/>
      <c r="DE51" s="61"/>
      <c r="DF51" s="61"/>
      <c r="DG51" s="61"/>
      <c r="DH51" s="61"/>
      <c r="DI51" s="61"/>
      <c r="DJ51" s="61"/>
      <c r="DK51" s="61"/>
      <c r="DL51" s="61"/>
      <c r="DM51" s="61"/>
      <c r="DN51" s="61"/>
      <c r="DO51" s="61"/>
      <c r="DP51" s="61"/>
      <c r="DQ51" s="61"/>
      <c r="DR51" s="61"/>
      <c r="DS51" s="61"/>
      <c r="DT51" s="61"/>
      <c r="DU51" s="61"/>
      <c r="DV51" s="61"/>
      <c r="DW51" s="61"/>
      <c r="DX51" s="61"/>
      <c r="DY51" s="61"/>
      <c r="DZ51" s="61"/>
      <c r="EA51" s="61"/>
      <c r="EB51" s="61"/>
      <c r="EC51" s="61"/>
      <c r="ED51" s="61"/>
      <c r="EE51" s="61"/>
      <c r="EF51" s="61"/>
      <c r="EG51" s="61"/>
      <c r="EH51" s="61"/>
      <c r="EI51" s="61"/>
      <c r="EJ51" s="61"/>
      <c r="EK51" s="61"/>
      <c r="EL51" s="61"/>
      <c r="EM51" s="61"/>
      <c r="EN51" s="61"/>
      <c r="EO51" s="61"/>
      <c r="EP51" s="61"/>
      <c r="EQ51" s="61"/>
      <c r="ER51" s="61"/>
      <c r="ES51" s="61"/>
      <c r="ET51" s="61"/>
      <c r="EU51" s="61"/>
      <c r="EV51" s="61"/>
      <c r="EW51" s="61"/>
      <c r="EX51" s="61"/>
      <c r="EY51" s="61"/>
      <c r="EZ51" s="61"/>
      <c r="FA51" s="61"/>
      <c r="FB51" s="61"/>
      <c r="FC51" s="61"/>
      <c r="FD51" s="61"/>
      <c r="FE51" s="61"/>
      <c r="FF51" s="61"/>
      <c r="FG51" s="61"/>
      <c r="FH51" s="61"/>
      <c r="FI51" s="61"/>
      <c r="FJ51" s="61"/>
      <c r="FK51" s="61"/>
      <c r="FL51" s="61"/>
      <c r="FM51" s="61"/>
      <c r="FN51" s="61"/>
      <c r="FO51" s="61"/>
      <c r="FP51" s="61"/>
      <c r="FQ51" s="61"/>
      <c r="FR51" s="61"/>
      <c r="FS51" s="61"/>
      <c r="FT51" s="61"/>
      <c r="FU51" s="61"/>
      <c r="FV51" s="61"/>
      <c r="FW51" s="61"/>
      <c r="FX51" s="61"/>
      <c r="FY51" s="61"/>
      <c r="FZ51" s="61"/>
      <c r="GA51" s="61"/>
      <c r="GB51" s="61"/>
      <c r="GC51" s="61"/>
      <c r="GD51" s="61"/>
      <c r="GE51" s="61"/>
      <c r="GF51" s="61"/>
      <c r="GG51" s="61"/>
      <c r="GH51" s="61"/>
      <c r="GI51" s="61"/>
      <c r="GJ51" s="61"/>
      <c r="GK51" s="61"/>
      <c r="GL51" s="61"/>
      <c r="GM51" s="61"/>
      <c r="GN51" s="61"/>
      <c r="GO51" s="61"/>
      <c r="GP51" s="61"/>
      <c r="GQ51" s="61"/>
      <c r="GR51" s="61"/>
      <c r="GS51" s="61"/>
      <c r="GT51" s="61"/>
      <c r="GU51" s="61"/>
      <c r="GV51" s="61"/>
      <c r="GW51" s="61"/>
      <c r="GX51" s="61"/>
      <c r="GY51" s="61"/>
      <c r="GZ51" s="61"/>
      <c r="HA51" s="61"/>
      <c r="HB51" s="61"/>
      <c r="HC51" s="61"/>
      <c r="HD51" s="61"/>
      <c r="HE51" s="61"/>
      <c r="HF51" s="61"/>
      <c r="HG51" s="61"/>
      <c r="HH51" s="61"/>
      <c r="HI51" s="61"/>
      <c r="HJ51" s="61"/>
      <c r="HK51" s="61"/>
      <c r="HL51" s="61"/>
      <c r="HM51" s="61"/>
      <c r="HN51" s="61"/>
      <c r="HO51" s="61"/>
      <c r="HP51" s="61"/>
      <c r="HQ51" s="61"/>
      <c r="HR51" s="61"/>
      <c r="HS51" s="61"/>
      <c r="HT51" s="61"/>
      <c r="HU51" s="61"/>
      <c r="HV51" s="61"/>
      <c r="HW51" s="61"/>
      <c r="HX51" s="61"/>
      <c r="HY51" s="61"/>
      <c r="HZ51" s="61"/>
      <c r="IA51" s="61"/>
      <c r="IB51" s="61"/>
      <c r="IC51" s="61"/>
      <c r="ID51" s="61"/>
      <c r="IE51" s="61"/>
      <c r="IF51" s="61"/>
      <c r="IG51" s="61"/>
      <c r="IH51" s="61"/>
      <c r="II51" s="61"/>
      <c r="IJ51" s="61"/>
      <c r="IK51" s="61"/>
      <c r="IL51" s="61"/>
      <c r="IM51" s="61"/>
      <c r="IN51" s="61"/>
      <c r="IO51" s="61"/>
      <c r="IP51" s="61"/>
      <c r="IQ51" s="61"/>
      <c r="IR51" s="61"/>
      <c r="IS51" s="61"/>
    </row>
    <row r="52" spans="1:253" x14ac:dyDescent="0.2">
      <c r="A52" s="74" t="s">
        <v>178</v>
      </c>
      <c r="B52" s="74">
        <v>3</v>
      </c>
      <c r="C52" s="74" t="s">
        <v>30</v>
      </c>
      <c r="D52" s="184" t="s">
        <v>300</v>
      </c>
      <c r="E52" s="106">
        <v>14.16</v>
      </c>
      <c r="F52" s="107">
        <v>93</v>
      </c>
      <c r="G52" s="107">
        <v>99.68</v>
      </c>
      <c r="H52" s="108">
        <v>21000</v>
      </c>
      <c r="I52" s="109"/>
      <c r="J52" s="110">
        <f t="shared" si="1"/>
        <v>92.702399999999997</v>
      </c>
      <c r="K52" s="110">
        <v>89.812049999999999</v>
      </c>
      <c r="L52" s="74"/>
      <c r="M52" s="74"/>
      <c r="N52" s="74"/>
      <c r="O52" s="74"/>
      <c r="P52" s="111"/>
      <c r="Q52" s="74"/>
      <c r="R52" s="74"/>
      <c r="S52" s="74"/>
      <c r="T52" s="74"/>
      <c r="U52" s="74"/>
      <c r="V52" s="74"/>
      <c r="W52" s="74"/>
      <c r="X52" s="74"/>
      <c r="Y52" s="74"/>
      <c r="Z52" s="74"/>
      <c r="AA52" s="74"/>
      <c r="AB52" s="74"/>
      <c r="AC52" s="74"/>
      <c r="AD52" s="74"/>
      <c r="AE52" s="74"/>
      <c r="AF52" s="74"/>
      <c r="AG52" s="74"/>
      <c r="AH52" s="74"/>
      <c r="AI52" s="74"/>
      <c r="AJ52" s="74"/>
      <c r="AK52" s="74"/>
      <c r="AL52" s="74"/>
      <c r="AM52" s="74"/>
      <c r="AN52" s="74"/>
      <c r="AO52" s="74"/>
      <c r="AP52" s="74"/>
      <c r="AQ52" s="74"/>
      <c r="AR52" s="74"/>
      <c r="AS52" s="74"/>
      <c r="AT52" s="74"/>
      <c r="AU52" s="74"/>
      <c r="AV52" s="74"/>
      <c r="AW52" s="74"/>
      <c r="AX52" s="74"/>
      <c r="AY52" s="74"/>
      <c r="AZ52" s="74"/>
      <c r="BA52" s="74"/>
      <c r="BB52" s="74"/>
      <c r="BC52" s="74"/>
      <c r="BD52" s="74"/>
      <c r="BE52" s="74"/>
      <c r="BF52" s="74"/>
      <c r="BG52" s="74"/>
      <c r="BH52" s="74"/>
      <c r="BI52" s="74"/>
      <c r="BJ52" s="74"/>
      <c r="BK52" s="74"/>
      <c r="BL52" s="74"/>
      <c r="BM52" s="74"/>
      <c r="BN52" s="74"/>
      <c r="BO52" s="74"/>
      <c r="BP52" s="74"/>
      <c r="BQ52" s="74"/>
      <c r="BR52" s="74"/>
      <c r="BS52" s="74"/>
      <c r="BT52" s="74"/>
      <c r="BU52" s="74"/>
      <c r="BV52" s="74"/>
      <c r="BW52" s="74"/>
      <c r="BX52" s="74"/>
      <c r="BY52" s="74"/>
      <c r="BZ52" s="74"/>
      <c r="CA52" s="74"/>
      <c r="CB52" s="74"/>
      <c r="CC52" s="74"/>
      <c r="CD52" s="74"/>
      <c r="CE52" s="74"/>
      <c r="CF52" s="74"/>
      <c r="CG52" s="74"/>
      <c r="CH52" s="74"/>
      <c r="CI52" s="74"/>
      <c r="CJ52" s="74"/>
      <c r="CK52" s="74"/>
      <c r="CL52" s="74"/>
      <c r="CM52" s="74"/>
      <c r="CN52" s="74"/>
      <c r="CO52" s="74"/>
      <c r="CP52" s="74"/>
      <c r="CQ52" s="74"/>
      <c r="CR52" s="74"/>
      <c r="CS52" s="74"/>
      <c r="CT52" s="74"/>
      <c r="CU52" s="74"/>
      <c r="CV52" s="74"/>
      <c r="CW52" s="74"/>
      <c r="CX52" s="74"/>
      <c r="CY52" s="74"/>
      <c r="CZ52" s="74"/>
      <c r="DA52" s="74"/>
      <c r="DB52" s="74"/>
      <c r="DC52" s="74"/>
      <c r="DD52" s="74"/>
      <c r="DE52" s="74"/>
      <c r="DF52" s="74"/>
      <c r="DG52" s="74"/>
      <c r="DH52" s="74"/>
      <c r="DI52" s="74"/>
      <c r="DJ52" s="74"/>
      <c r="DK52" s="74"/>
      <c r="DL52" s="74"/>
      <c r="DM52" s="74"/>
      <c r="DN52" s="74"/>
      <c r="DO52" s="74"/>
      <c r="DP52" s="74"/>
      <c r="DQ52" s="74"/>
      <c r="DR52" s="74"/>
      <c r="DS52" s="74"/>
      <c r="DT52" s="74"/>
      <c r="DU52" s="74"/>
      <c r="DV52" s="74"/>
      <c r="DW52" s="74"/>
      <c r="DX52" s="74"/>
      <c r="DY52" s="74"/>
      <c r="DZ52" s="74"/>
      <c r="EA52" s="74"/>
      <c r="EB52" s="74"/>
      <c r="EC52" s="74"/>
      <c r="ED52" s="74"/>
      <c r="EE52" s="74"/>
      <c r="EF52" s="74"/>
      <c r="EG52" s="74"/>
      <c r="EH52" s="74"/>
      <c r="EI52" s="74"/>
      <c r="EJ52" s="74"/>
      <c r="EK52" s="74"/>
      <c r="EL52" s="74"/>
      <c r="EM52" s="74"/>
      <c r="EN52" s="74"/>
      <c r="EO52" s="74"/>
      <c r="EP52" s="74"/>
      <c r="EQ52" s="74"/>
      <c r="ER52" s="74"/>
      <c r="ES52" s="74"/>
      <c r="ET52" s="74"/>
      <c r="EU52" s="74"/>
      <c r="EV52" s="74"/>
      <c r="EW52" s="74"/>
      <c r="EX52" s="74"/>
      <c r="EY52" s="74"/>
      <c r="EZ52" s="74"/>
      <c r="FA52" s="74"/>
      <c r="FB52" s="74"/>
      <c r="FC52" s="74"/>
      <c r="FD52" s="74"/>
      <c r="FE52" s="74"/>
      <c r="FF52" s="74"/>
      <c r="FG52" s="74"/>
      <c r="FH52" s="74"/>
      <c r="FI52" s="74"/>
      <c r="FJ52" s="74"/>
      <c r="FK52" s="74"/>
      <c r="FL52" s="74"/>
      <c r="FM52" s="74"/>
      <c r="FN52" s="74"/>
      <c r="FO52" s="74"/>
      <c r="FP52" s="74"/>
      <c r="FQ52" s="74"/>
      <c r="FR52" s="74"/>
      <c r="FS52" s="74"/>
      <c r="FT52" s="74"/>
      <c r="FU52" s="74"/>
      <c r="FV52" s="74"/>
      <c r="FW52" s="74"/>
      <c r="FX52" s="74"/>
      <c r="FY52" s="74"/>
      <c r="FZ52" s="74"/>
      <c r="GA52" s="74"/>
      <c r="GB52" s="74"/>
      <c r="GC52" s="74"/>
      <c r="GD52" s="74"/>
      <c r="GE52" s="74"/>
      <c r="GF52" s="74"/>
      <c r="GG52" s="74"/>
      <c r="GH52" s="74"/>
      <c r="GI52" s="74"/>
      <c r="GJ52" s="74"/>
      <c r="GK52" s="74"/>
      <c r="GL52" s="74"/>
      <c r="GM52" s="74"/>
      <c r="GN52" s="74"/>
      <c r="GO52" s="74"/>
      <c r="GP52" s="74"/>
      <c r="GQ52" s="74"/>
      <c r="GR52" s="74"/>
      <c r="GS52" s="74"/>
      <c r="GT52" s="74"/>
      <c r="GU52" s="74"/>
      <c r="GV52" s="74"/>
      <c r="GW52" s="74"/>
      <c r="GX52" s="74"/>
      <c r="GY52" s="74"/>
      <c r="GZ52" s="74"/>
      <c r="HA52" s="74"/>
      <c r="HB52" s="74"/>
      <c r="HC52" s="74"/>
      <c r="HD52" s="74"/>
      <c r="HE52" s="74"/>
      <c r="HF52" s="74"/>
      <c r="HG52" s="74"/>
      <c r="HH52" s="74"/>
      <c r="HI52" s="74"/>
      <c r="HJ52" s="74"/>
      <c r="HK52" s="74"/>
      <c r="HL52" s="74"/>
      <c r="HM52" s="74"/>
      <c r="HN52" s="74"/>
      <c r="HO52" s="74"/>
      <c r="HP52" s="74"/>
      <c r="HQ52" s="74"/>
      <c r="HR52" s="74"/>
      <c r="HS52" s="74"/>
      <c r="HT52" s="74"/>
      <c r="HU52" s="74"/>
      <c r="HV52" s="74"/>
      <c r="HW52" s="74"/>
      <c r="HX52" s="74"/>
      <c r="HY52" s="74"/>
      <c r="HZ52" s="74"/>
      <c r="IA52" s="74"/>
      <c r="IB52" s="74"/>
      <c r="IC52" s="74"/>
      <c r="ID52" s="74"/>
      <c r="IE52" s="74"/>
      <c r="IF52" s="74"/>
      <c r="IG52" s="74"/>
      <c r="IH52" s="74"/>
      <c r="II52" s="74"/>
      <c r="IJ52" s="74"/>
      <c r="IK52" s="74"/>
      <c r="IL52" s="74"/>
      <c r="IM52" s="74"/>
      <c r="IN52" s="74"/>
      <c r="IO52" s="74"/>
      <c r="IP52" s="74"/>
      <c r="IQ52" s="74"/>
      <c r="IR52" s="74"/>
      <c r="IS52" s="74"/>
    </row>
    <row r="53" spans="1:253" x14ac:dyDescent="0.2">
      <c r="A53" s="61" t="s">
        <v>180</v>
      </c>
      <c r="B53" s="61">
        <v>1</v>
      </c>
      <c r="C53" s="61" t="s">
        <v>506</v>
      </c>
      <c r="D53" s="176" t="s">
        <v>507</v>
      </c>
      <c r="E53" s="94">
        <v>3.88</v>
      </c>
      <c r="F53" s="50">
        <v>94</v>
      </c>
      <c r="G53" s="50">
        <v>99.89</v>
      </c>
      <c r="H53" s="51">
        <v>181000</v>
      </c>
      <c r="J53" s="64">
        <f t="shared" si="1"/>
        <v>93.896599999999992</v>
      </c>
      <c r="K53" s="64">
        <v>90.322799999999987</v>
      </c>
      <c r="M53" s="61" t="s">
        <v>179</v>
      </c>
      <c r="P53" s="96"/>
    </row>
    <row r="54" spans="1:253" s="73" customFormat="1" x14ac:dyDescent="0.2">
      <c r="A54" s="61" t="s">
        <v>303</v>
      </c>
      <c r="B54" s="61">
        <v>1</v>
      </c>
      <c r="C54" s="115" t="s">
        <v>352</v>
      </c>
      <c r="D54" s="176" t="s">
        <v>351</v>
      </c>
      <c r="E54" s="94">
        <v>3.22</v>
      </c>
      <c r="F54" s="37">
        <v>93</v>
      </c>
      <c r="G54" s="37">
        <v>98.56</v>
      </c>
      <c r="H54" s="51">
        <v>680000</v>
      </c>
      <c r="I54" s="95"/>
      <c r="J54" s="64">
        <f t="shared" si="1"/>
        <v>91.660799999999995</v>
      </c>
      <c r="K54" s="64">
        <v>90.33</v>
      </c>
      <c r="L54" s="61"/>
      <c r="M54" s="61" t="s">
        <v>360</v>
      </c>
      <c r="N54" s="61"/>
      <c r="O54" s="61"/>
      <c r="P54" s="96"/>
      <c r="Q54" s="61"/>
      <c r="R54" s="61"/>
      <c r="S54" s="61"/>
      <c r="T54" s="61"/>
      <c r="U54" s="61"/>
      <c r="V54" s="61"/>
      <c r="W54" s="61"/>
      <c r="X54" s="61"/>
      <c r="Y54" s="61"/>
      <c r="Z54" s="61"/>
      <c r="AA54" s="61"/>
      <c r="AB54" s="61"/>
      <c r="AC54" s="61"/>
      <c r="AD54" s="61"/>
      <c r="AE54" s="61"/>
      <c r="AF54" s="61"/>
      <c r="AG54" s="61"/>
      <c r="AH54" s="61"/>
      <c r="AI54" s="61"/>
      <c r="AJ54" s="61"/>
      <c r="AK54" s="61"/>
      <c r="AL54" s="61"/>
      <c r="AM54" s="61"/>
      <c r="AN54" s="61"/>
      <c r="AO54" s="61"/>
      <c r="AP54" s="61"/>
      <c r="AQ54" s="61"/>
      <c r="AR54" s="61"/>
      <c r="AS54" s="61"/>
      <c r="AT54" s="61"/>
      <c r="AU54" s="61"/>
      <c r="AV54" s="61"/>
      <c r="AW54" s="61"/>
      <c r="AX54" s="61"/>
      <c r="AY54" s="61"/>
      <c r="AZ54" s="61"/>
      <c r="BA54" s="61"/>
      <c r="BB54" s="61"/>
      <c r="BC54" s="61"/>
      <c r="BD54" s="61"/>
      <c r="BE54" s="61"/>
      <c r="BF54" s="61"/>
      <c r="BG54" s="61"/>
      <c r="BH54" s="61"/>
      <c r="BI54" s="61"/>
      <c r="BJ54" s="61"/>
      <c r="BK54" s="61"/>
      <c r="BL54" s="61"/>
      <c r="BM54" s="61"/>
      <c r="BN54" s="61"/>
      <c r="BO54" s="61"/>
      <c r="BP54" s="61"/>
      <c r="BQ54" s="61"/>
      <c r="BR54" s="61"/>
      <c r="BS54" s="61"/>
      <c r="BT54" s="61"/>
      <c r="BU54" s="61"/>
      <c r="BV54" s="61"/>
      <c r="BW54" s="61"/>
      <c r="BX54" s="61"/>
      <c r="BY54" s="61"/>
      <c r="BZ54" s="61"/>
      <c r="CA54" s="61"/>
      <c r="CB54" s="61"/>
      <c r="CC54" s="61"/>
      <c r="CD54" s="61"/>
      <c r="CE54" s="61"/>
      <c r="CF54" s="61"/>
      <c r="CG54" s="61"/>
      <c r="CH54" s="61"/>
      <c r="CI54" s="61"/>
      <c r="CJ54" s="61"/>
      <c r="CK54" s="61"/>
      <c r="CL54" s="61"/>
      <c r="CM54" s="61"/>
      <c r="CN54" s="61"/>
      <c r="CO54" s="61"/>
      <c r="CP54" s="61"/>
      <c r="CQ54" s="61"/>
      <c r="CR54" s="61"/>
      <c r="CS54" s="61"/>
      <c r="CT54" s="61"/>
      <c r="CU54" s="61"/>
      <c r="CV54" s="61"/>
      <c r="CW54" s="61"/>
      <c r="CX54" s="61"/>
      <c r="CY54" s="61"/>
      <c r="CZ54" s="61"/>
      <c r="DA54" s="61"/>
      <c r="DB54" s="61"/>
      <c r="DC54" s="61"/>
      <c r="DD54" s="61"/>
      <c r="DE54" s="61"/>
      <c r="DF54" s="61"/>
      <c r="DG54" s="61"/>
      <c r="DH54" s="61"/>
      <c r="DI54" s="61"/>
      <c r="DJ54" s="61"/>
      <c r="DK54" s="61"/>
      <c r="DL54" s="61"/>
      <c r="DM54" s="61"/>
      <c r="DN54" s="61"/>
      <c r="DO54" s="61"/>
      <c r="DP54" s="61"/>
      <c r="DQ54" s="61"/>
      <c r="DR54" s="61"/>
      <c r="DS54" s="61"/>
      <c r="DT54" s="61"/>
      <c r="DU54" s="61"/>
      <c r="DV54" s="61"/>
      <c r="DW54" s="61"/>
      <c r="DX54" s="61"/>
      <c r="DY54" s="61"/>
      <c r="DZ54" s="61"/>
      <c r="EA54" s="61"/>
      <c r="EB54" s="61"/>
      <c r="EC54" s="61"/>
      <c r="ED54" s="61"/>
      <c r="EE54" s="61"/>
      <c r="EF54" s="61"/>
      <c r="EG54" s="61"/>
      <c r="EH54" s="61"/>
      <c r="EI54" s="61"/>
      <c r="EJ54" s="61"/>
      <c r="EK54" s="61"/>
      <c r="EL54" s="61"/>
      <c r="EM54" s="61"/>
      <c r="EN54" s="61"/>
      <c r="EO54" s="61"/>
      <c r="EP54" s="61"/>
      <c r="EQ54" s="61"/>
      <c r="ER54" s="61"/>
      <c r="ES54" s="61"/>
      <c r="ET54" s="61"/>
      <c r="EU54" s="61"/>
      <c r="EV54" s="61"/>
      <c r="EW54" s="61"/>
      <c r="EX54" s="61"/>
      <c r="EY54" s="61"/>
      <c r="EZ54" s="61"/>
      <c r="FA54" s="61"/>
      <c r="FB54" s="61"/>
      <c r="FC54" s="61"/>
      <c r="FD54" s="61"/>
      <c r="FE54" s="61"/>
      <c r="FF54" s="61"/>
      <c r="FG54" s="61"/>
      <c r="FH54" s="61"/>
      <c r="FI54" s="61"/>
      <c r="FJ54" s="61"/>
      <c r="FK54" s="61"/>
      <c r="FL54" s="61"/>
      <c r="FM54" s="61"/>
      <c r="FN54" s="61"/>
      <c r="FO54" s="61"/>
      <c r="FP54" s="61"/>
      <c r="FQ54" s="61"/>
      <c r="FR54" s="61"/>
      <c r="FS54" s="61"/>
      <c r="FT54" s="61"/>
      <c r="FU54" s="61"/>
      <c r="FV54" s="61"/>
      <c r="FW54" s="61"/>
      <c r="FX54" s="61"/>
      <c r="FY54" s="61"/>
      <c r="FZ54" s="61"/>
      <c r="GA54" s="61"/>
      <c r="GB54" s="61"/>
      <c r="GC54" s="61"/>
      <c r="GD54" s="61"/>
      <c r="GE54" s="61"/>
      <c r="GF54" s="61"/>
      <c r="GG54" s="61"/>
      <c r="GH54" s="61"/>
      <c r="GI54" s="61"/>
      <c r="GJ54" s="61"/>
      <c r="GK54" s="61"/>
      <c r="GL54" s="61"/>
      <c r="GM54" s="61"/>
      <c r="GN54" s="61"/>
      <c r="GO54" s="61"/>
      <c r="GP54" s="61"/>
      <c r="GQ54" s="61"/>
      <c r="GR54" s="61"/>
      <c r="GS54" s="61"/>
      <c r="GT54" s="61"/>
      <c r="GU54" s="61"/>
      <c r="GV54" s="61"/>
      <c r="GW54" s="61"/>
      <c r="GX54" s="61"/>
      <c r="GY54" s="61"/>
      <c r="GZ54" s="61"/>
      <c r="HA54" s="61"/>
      <c r="HB54" s="61"/>
      <c r="HC54" s="61"/>
      <c r="HD54" s="61"/>
      <c r="HE54" s="61"/>
      <c r="HF54" s="61"/>
      <c r="HG54" s="61"/>
      <c r="HH54" s="61"/>
      <c r="HI54" s="61"/>
      <c r="HJ54" s="61"/>
      <c r="HK54" s="61"/>
      <c r="HL54" s="61"/>
      <c r="HM54" s="61"/>
      <c r="HN54" s="61"/>
      <c r="HO54" s="61"/>
      <c r="HP54" s="61"/>
      <c r="HQ54" s="61"/>
      <c r="HR54" s="61"/>
      <c r="HS54" s="61"/>
      <c r="HT54" s="61"/>
      <c r="HU54" s="61"/>
      <c r="HV54" s="61"/>
      <c r="HW54" s="61"/>
      <c r="HX54" s="61"/>
      <c r="HY54" s="61"/>
      <c r="HZ54" s="61"/>
      <c r="IA54" s="61"/>
      <c r="IB54" s="61"/>
      <c r="IC54" s="61"/>
      <c r="ID54" s="61"/>
      <c r="IE54" s="61"/>
      <c r="IF54" s="61"/>
      <c r="IG54" s="61"/>
      <c r="IH54" s="61"/>
      <c r="II54" s="61"/>
      <c r="IJ54" s="61"/>
      <c r="IK54" s="61"/>
      <c r="IL54" s="61"/>
      <c r="IM54" s="61"/>
      <c r="IN54" s="61"/>
      <c r="IO54" s="61"/>
      <c r="IP54" s="61"/>
      <c r="IQ54" s="61"/>
      <c r="IR54" s="61"/>
      <c r="IS54" s="61"/>
    </row>
    <row r="55" spans="1:253" x14ac:dyDescent="0.2">
      <c r="A55" s="73" t="s">
        <v>109</v>
      </c>
      <c r="B55" s="73">
        <v>4</v>
      </c>
      <c r="C55" s="73" t="s">
        <v>110</v>
      </c>
      <c r="D55" s="183" t="s">
        <v>301</v>
      </c>
      <c r="E55" s="104">
        <v>40.49</v>
      </c>
      <c r="F55" s="99">
        <v>78</v>
      </c>
      <c r="G55" s="99">
        <v>99.88</v>
      </c>
      <c r="H55" s="100">
        <v>377600</v>
      </c>
      <c r="I55" s="101"/>
      <c r="J55" s="102">
        <f t="shared" si="1"/>
        <v>77.906399999999991</v>
      </c>
      <c r="K55" s="102">
        <v>77.906399999999991</v>
      </c>
      <c r="L55" s="73"/>
      <c r="M55" s="73"/>
      <c r="N55" s="73"/>
      <c r="O55" s="73"/>
      <c r="P55" s="103"/>
      <c r="Q55" s="73"/>
      <c r="R55" s="73"/>
      <c r="S55" s="73"/>
      <c r="T55" s="73"/>
      <c r="U55" s="73"/>
      <c r="V55" s="73"/>
      <c r="W55" s="73"/>
      <c r="X55" s="73"/>
      <c r="Y55" s="73"/>
      <c r="Z55" s="73"/>
      <c r="AA55" s="73"/>
      <c r="AB55" s="73"/>
      <c r="AC55" s="73"/>
      <c r="AD55" s="73"/>
      <c r="AE55" s="73"/>
      <c r="AF55" s="73"/>
      <c r="AG55" s="73"/>
      <c r="AH55" s="73"/>
      <c r="AI55" s="73"/>
      <c r="AJ55" s="73"/>
      <c r="AK55" s="73"/>
      <c r="AL55" s="73"/>
      <c r="AM55" s="73"/>
      <c r="AN55" s="73"/>
      <c r="AO55" s="73"/>
      <c r="AP55" s="73"/>
      <c r="AQ55" s="73"/>
      <c r="AR55" s="73"/>
      <c r="AS55" s="73"/>
      <c r="AT55" s="73"/>
      <c r="AU55" s="73"/>
      <c r="AV55" s="73"/>
      <c r="AW55" s="73"/>
      <c r="AX55" s="73"/>
      <c r="AY55" s="73"/>
      <c r="AZ55" s="73"/>
      <c r="BA55" s="73"/>
      <c r="BB55" s="73"/>
      <c r="BC55" s="73"/>
      <c r="BD55" s="73"/>
      <c r="BE55" s="73"/>
      <c r="BF55" s="73"/>
      <c r="BG55" s="73"/>
      <c r="BH55" s="73"/>
      <c r="BI55" s="73"/>
      <c r="BJ55" s="73"/>
      <c r="BK55" s="73"/>
      <c r="BL55" s="73"/>
      <c r="BM55" s="73"/>
      <c r="BN55" s="73"/>
      <c r="BO55" s="73"/>
      <c r="BP55" s="73"/>
      <c r="BQ55" s="73"/>
      <c r="BR55" s="73"/>
      <c r="BS55" s="73"/>
      <c r="BT55" s="73"/>
      <c r="BU55" s="73"/>
      <c r="BV55" s="73"/>
      <c r="BW55" s="73"/>
      <c r="BX55" s="73"/>
      <c r="BY55" s="73"/>
      <c r="BZ55" s="73"/>
      <c r="CA55" s="73"/>
      <c r="CB55" s="73"/>
      <c r="CC55" s="73"/>
      <c r="CD55" s="73"/>
      <c r="CE55" s="73"/>
      <c r="CF55" s="73"/>
      <c r="CG55" s="73"/>
      <c r="CH55" s="73"/>
      <c r="CI55" s="73"/>
      <c r="CJ55" s="73"/>
      <c r="CK55" s="73"/>
      <c r="CL55" s="73"/>
      <c r="CM55" s="73"/>
      <c r="CN55" s="73"/>
      <c r="CO55" s="73"/>
      <c r="CP55" s="73"/>
      <c r="CQ55" s="73"/>
      <c r="CR55" s="73"/>
      <c r="CS55" s="73"/>
      <c r="CT55" s="73"/>
      <c r="CU55" s="73"/>
      <c r="CV55" s="73"/>
      <c r="CW55" s="73"/>
      <c r="CX55" s="73"/>
      <c r="CY55" s="73"/>
      <c r="CZ55" s="73"/>
      <c r="DA55" s="73"/>
      <c r="DB55" s="73"/>
      <c r="DC55" s="73"/>
      <c r="DD55" s="73"/>
      <c r="DE55" s="73"/>
      <c r="DF55" s="73"/>
      <c r="DG55" s="73"/>
      <c r="DH55" s="73"/>
      <c r="DI55" s="73"/>
      <c r="DJ55" s="73"/>
      <c r="DK55" s="73"/>
      <c r="DL55" s="73"/>
      <c r="DM55" s="73"/>
      <c r="DN55" s="73"/>
      <c r="DO55" s="73"/>
      <c r="DP55" s="73"/>
      <c r="DQ55" s="73"/>
      <c r="DR55" s="73"/>
      <c r="DS55" s="73"/>
      <c r="DT55" s="73"/>
      <c r="DU55" s="73"/>
      <c r="DV55" s="73"/>
      <c r="DW55" s="73"/>
      <c r="DX55" s="73"/>
      <c r="DY55" s="73"/>
      <c r="DZ55" s="73"/>
      <c r="EA55" s="73"/>
      <c r="EB55" s="73"/>
      <c r="EC55" s="73"/>
      <c r="ED55" s="73"/>
      <c r="EE55" s="73"/>
      <c r="EF55" s="73"/>
      <c r="EG55" s="73"/>
      <c r="EH55" s="73"/>
      <c r="EI55" s="73"/>
      <c r="EJ55" s="73"/>
      <c r="EK55" s="73"/>
      <c r="EL55" s="73"/>
      <c r="EM55" s="73"/>
      <c r="EN55" s="73"/>
      <c r="EO55" s="73"/>
      <c r="EP55" s="73"/>
      <c r="EQ55" s="73"/>
      <c r="ER55" s="73"/>
      <c r="ES55" s="73"/>
      <c r="ET55" s="73"/>
      <c r="EU55" s="73"/>
      <c r="EV55" s="73"/>
      <c r="EW55" s="73"/>
      <c r="EX55" s="73"/>
      <c r="EY55" s="73"/>
      <c r="EZ55" s="73"/>
      <c r="FA55" s="73"/>
      <c r="FB55" s="73"/>
      <c r="FC55" s="73"/>
      <c r="FD55" s="73"/>
      <c r="FE55" s="73"/>
      <c r="FF55" s="73"/>
      <c r="FG55" s="73"/>
      <c r="FH55" s="73"/>
      <c r="FI55" s="73"/>
      <c r="FJ55" s="73"/>
      <c r="FK55" s="73"/>
      <c r="FL55" s="73"/>
      <c r="FM55" s="73"/>
      <c r="FN55" s="73"/>
      <c r="FO55" s="73"/>
      <c r="FP55" s="73"/>
      <c r="FQ55" s="73"/>
      <c r="FR55" s="73"/>
      <c r="FS55" s="73"/>
      <c r="FT55" s="73"/>
      <c r="FU55" s="73"/>
      <c r="FV55" s="73"/>
      <c r="FW55" s="73"/>
      <c r="FX55" s="73"/>
      <c r="FY55" s="73"/>
      <c r="FZ55" s="73"/>
      <c r="GA55" s="73"/>
      <c r="GB55" s="73"/>
      <c r="GC55" s="73"/>
      <c r="GD55" s="73"/>
      <c r="GE55" s="73"/>
      <c r="GF55" s="73"/>
      <c r="GG55" s="73"/>
      <c r="GH55" s="73"/>
      <c r="GI55" s="73"/>
      <c r="GJ55" s="73"/>
      <c r="GK55" s="73"/>
      <c r="GL55" s="73"/>
      <c r="GM55" s="73"/>
      <c r="GN55" s="73"/>
      <c r="GO55" s="73"/>
      <c r="GP55" s="73"/>
      <c r="GQ55" s="73"/>
      <c r="GR55" s="73"/>
      <c r="GS55" s="73"/>
      <c r="GT55" s="73"/>
      <c r="GU55" s="73"/>
      <c r="GV55" s="73"/>
      <c r="GW55" s="73"/>
      <c r="GX55" s="73"/>
      <c r="GY55" s="73"/>
      <c r="GZ55" s="73"/>
      <c r="HA55" s="73"/>
      <c r="HB55" s="73"/>
      <c r="HC55" s="73"/>
      <c r="HD55" s="73"/>
      <c r="HE55" s="73"/>
      <c r="HF55" s="73"/>
      <c r="HG55" s="73"/>
      <c r="HH55" s="73"/>
      <c r="HI55" s="73"/>
      <c r="HJ55" s="73"/>
      <c r="HK55" s="73"/>
      <c r="HL55" s="73"/>
      <c r="HM55" s="73"/>
      <c r="HN55" s="73"/>
      <c r="HO55" s="73"/>
      <c r="HP55" s="73"/>
      <c r="HQ55" s="73"/>
      <c r="HR55" s="73"/>
      <c r="HS55" s="73"/>
      <c r="HT55" s="73"/>
      <c r="HU55" s="73"/>
      <c r="HV55" s="73"/>
      <c r="HW55" s="73"/>
      <c r="HX55" s="73"/>
      <c r="HY55" s="73"/>
      <c r="HZ55" s="73"/>
      <c r="IA55" s="73"/>
      <c r="IB55" s="73"/>
      <c r="IC55" s="73"/>
      <c r="ID55" s="73"/>
      <c r="IE55" s="73"/>
      <c r="IF55" s="73"/>
      <c r="IG55" s="73"/>
      <c r="IH55" s="73"/>
      <c r="II55" s="73"/>
      <c r="IJ55" s="73"/>
      <c r="IK55" s="73"/>
      <c r="IL55" s="73"/>
      <c r="IM55" s="73"/>
      <c r="IN55" s="73"/>
      <c r="IO55" s="73"/>
      <c r="IP55" s="73"/>
      <c r="IQ55" s="73"/>
      <c r="IR55" s="73"/>
      <c r="IS55" s="73"/>
    </row>
    <row r="56" spans="1:253" x14ac:dyDescent="0.2">
      <c r="A56" s="116" t="s">
        <v>182</v>
      </c>
      <c r="B56" s="61">
        <v>1</v>
      </c>
      <c r="C56" s="116" t="s">
        <v>31</v>
      </c>
      <c r="D56" s="185" t="s">
        <v>302</v>
      </c>
      <c r="E56" s="94">
        <v>7.52</v>
      </c>
      <c r="F56" s="117">
        <v>69</v>
      </c>
      <c r="G56" s="117">
        <v>98</v>
      </c>
      <c r="H56" s="51">
        <v>450000</v>
      </c>
      <c r="I56" s="165"/>
      <c r="J56" s="64">
        <f t="shared" si="1"/>
        <v>67.62</v>
      </c>
      <c r="K56" s="64">
        <v>67.62</v>
      </c>
      <c r="M56" s="61" t="s">
        <v>181</v>
      </c>
      <c r="P56" s="96"/>
    </row>
    <row r="57" spans="1:253" x14ac:dyDescent="0.2">
      <c r="A57" s="116" t="s">
        <v>183</v>
      </c>
      <c r="B57" s="118">
        <v>1</v>
      </c>
      <c r="C57" s="116" t="s">
        <v>509</v>
      </c>
      <c r="D57" s="185" t="s">
        <v>508</v>
      </c>
      <c r="E57" s="119">
        <v>4.6900000000000004</v>
      </c>
      <c r="F57" s="117">
        <v>94</v>
      </c>
      <c r="G57" s="117">
        <v>99.57</v>
      </c>
      <c r="H57" s="120">
        <v>141000</v>
      </c>
      <c r="J57" s="64">
        <f t="shared" si="1"/>
        <v>93.595799999999997</v>
      </c>
      <c r="K57" s="64">
        <v>91.322324999999992</v>
      </c>
      <c r="M57" s="61" t="s">
        <v>161</v>
      </c>
      <c r="N57" s="61" t="s">
        <v>163</v>
      </c>
      <c r="O57" s="61" t="s">
        <v>162</v>
      </c>
      <c r="P57" s="96" t="s">
        <v>392</v>
      </c>
      <c r="Q57" s="61" t="s">
        <v>455</v>
      </c>
    </row>
    <row r="58" spans="1:253" x14ac:dyDescent="0.2">
      <c r="A58" s="116" t="s">
        <v>89</v>
      </c>
      <c r="B58" s="118">
        <v>1</v>
      </c>
      <c r="C58" s="116" t="s">
        <v>90</v>
      </c>
      <c r="D58" s="185" t="s">
        <v>304</v>
      </c>
      <c r="E58" s="119">
        <v>23.67</v>
      </c>
      <c r="F58" s="117">
        <v>67</v>
      </c>
      <c r="G58" s="117">
        <v>90.53</v>
      </c>
      <c r="H58" s="120">
        <v>520000</v>
      </c>
      <c r="J58" s="64">
        <f t="shared" si="1"/>
        <v>60.655100000000004</v>
      </c>
      <c r="K58" s="64">
        <v>60.655100000000004</v>
      </c>
      <c r="P58" s="96"/>
    </row>
    <row r="59" spans="1:253" s="121" customFormat="1" x14ac:dyDescent="0.2">
      <c r="A59" s="61" t="s">
        <v>184</v>
      </c>
      <c r="B59" s="61">
        <v>1</v>
      </c>
      <c r="C59" s="61" t="s">
        <v>511</v>
      </c>
      <c r="D59" s="185" t="s">
        <v>510</v>
      </c>
      <c r="E59" s="62">
        <v>3.05</v>
      </c>
      <c r="F59" s="50">
        <v>92</v>
      </c>
      <c r="G59" s="50">
        <v>98.53</v>
      </c>
      <c r="H59" s="51">
        <v>88000</v>
      </c>
      <c r="I59" s="95"/>
      <c r="J59" s="64">
        <f t="shared" si="1"/>
        <v>90.647599999999997</v>
      </c>
      <c r="K59" s="64">
        <v>92.130400000000009</v>
      </c>
      <c r="L59" s="61"/>
      <c r="M59" s="61" t="s">
        <v>164</v>
      </c>
      <c r="N59" s="61" t="s">
        <v>165</v>
      </c>
      <c r="O59" s="61"/>
      <c r="P59" s="96"/>
      <c r="Q59" s="61"/>
      <c r="R59" s="61"/>
      <c r="S59" s="61"/>
      <c r="T59" s="61"/>
      <c r="U59" s="61"/>
      <c r="V59" s="61"/>
      <c r="W59" s="61"/>
      <c r="X59" s="61"/>
      <c r="Y59" s="61"/>
      <c r="Z59" s="61"/>
      <c r="AA59" s="61"/>
      <c r="AB59" s="61"/>
      <c r="AC59" s="61"/>
      <c r="AD59" s="61"/>
      <c r="AE59" s="61"/>
      <c r="AF59" s="61"/>
      <c r="AG59" s="61"/>
      <c r="AH59" s="61"/>
      <c r="AI59" s="61"/>
      <c r="AJ59" s="61"/>
      <c r="AK59" s="61"/>
      <c r="AL59" s="61"/>
      <c r="AM59" s="61"/>
      <c r="AN59" s="61"/>
      <c r="AO59" s="61"/>
      <c r="AP59" s="61"/>
      <c r="AQ59" s="61"/>
      <c r="AR59" s="61"/>
      <c r="AS59" s="61"/>
      <c r="AT59" s="61"/>
      <c r="AU59" s="61"/>
      <c r="AV59" s="61"/>
      <c r="AW59" s="61"/>
      <c r="AX59" s="61"/>
      <c r="AY59" s="61"/>
      <c r="AZ59" s="61"/>
      <c r="BA59" s="61"/>
      <c r="BB59" s="61"/>
      <c r="BC59" s="61"/>
      <c r="BD59" s="61"/>
      <c r="BE59" s="61"/>
      <c r="BF59" s="61"/>
      <c r="BG59" s="61"/>
      <c r="BH59" s="61"/>
      <c r="BI59" s="61"/>
      <c r="BJ59" s="61"/>
      <c r="BK59" s="61"/>
      <c r="BL59" s="61"/>
      <c r="BM59" s="61"/>
      <c r="BN59" s="61"/>
      <c r="BO59" s="61"/>
      <c r="BP59" s="61"/>
      <c r="BQ59" s="61"/>
      <c r="BR59" s="61"/>
      <c r="BS59" s="61"/>
      <c r="BT59" s="61"/>
      <c r="BU59" s="61"/>
      <c r="BV59" s="61"/>
      <c r="BW59" s="61"/>
      <c r="BX59" s="61"/>
      <c r="BY59" s="61"/>
      <c r="BZ59" s="61"/>
      <c r="CA59" s="61"/>
      <c r="CB59" s="61"/>
      <c r="CC59" s="61"/>
      <c r="CD59" s="61"/>
      <c r="CE59" s="61"/>
      <c r="CF59" s="61"/>
      <c r="CG59" s="61"/>
      <c r="CH59" s="61"/>
      <c r="CI59" s="61"/>
      <c r="CJ59" s="61"/>
      <c r="CK59" s="61"/>
      <c r="CL59" s="61"/>
      <c r="CM59" s="61"/>
      <c r="CN59" s="61"/>
      <c r="CO59" s="61"/>
      <c r="CP59" s="61"/>
      <c r="CQ59" s="61"/>
      <c r="CR59" s="61"/>
      <c r="CS59" s="61"/>
      <c r="CT59" s="61"/>
      <c r="CU59" s="61"/>
      <c r="CV59" s="61"/>
      <c r="CW59" s="61"/>
      <c r="CX59" s="61"/>
      <c r="CY59" s="61"/>
      <c r="CZ59" s="61"/>
      <c r="DA59" s="61"/>
      <c r="DB59" s="61"/>
      <c r="DC59" s="61"/>
      <c r="DD59" s="61"/>
      <c r="DE59" s="61"/>
      <c r="DF59" s="61"/>
      <c r="DG59" s="61"/>
      <c r="DH59" s="61"/>
      <c r="DI59" s="61"/>
      <c r="DJ59" s="61"/>
      <c r="DK59" s="61"/>
      <c r="DL59" s="61"/>
      <c r="DM59" s="61"/>
      <c r="DN59" s="61"/>
      <c r="DO59" s="61"/>
      <c r="DP59" s="61"/>
      <c r="DQ59" s="61"/>
      <c r="DR59" s="61"/>
      <c r="DS59" s="61"/>
      <c r="DT59" s="61"/>
      <c r="DU59" s="61"/>
      <c r="DV59" s="61"/>
      <c r="DW59" s="61"/>
      <c r="DX59" s="61"/>
      <c r="DY59" s="61"/>
      <c r="DZ59" s="61"/>
      <c r="EA59" s="61"/>
      <c r="EB59" s="61"/>
      <c r="EC59" s="61"/>
      <c r="ED59" s="61"/>
      <c r="EE59" s="61"/>
      <c r="EF59" s="61"/>
      <c r="EG59" s="61"/>
      <c r="EH59" s="61"/>
      <c r="EI59" s="61"/>
      <c r="EJ59" s="61"/>
      <c r="EK59" s="61"/>
      <c r="EL59" s="61"/>
      <c r="EM59" s="61"/>
      <c r="EN59" s="61"/>
      <c r="EO59" s="61"/>
      <c r="EP59" s="61"/>
      <c r="EQ59" s="61"/>
      <c r="ER59" s="61"/>
      <c r="ES59" s="61"/>
      <c r="ET59" s="61"/>
      <c r="EU59" s="61"/>
      <c r="EV59" s="61"/>
      <c r="EW59" s="61"/>
      <c r="EX59" s="61"/>
      <c r="EY59" s="61"/>
      <c r="EZ59" s="61"/>
      <c r="FA59" s="61"/>
      <c r="FB59" s="61"/>
      <c r="FC59" s="61"/>
      <c r="FD59" s="61"/>
      <c r="FE59" s="61"/>
      <c r="FF59" s="61"/>
      <c r="FG59" s="61"/>
      <c r="FH59" s="61"/>
      <c r="FI59" s="61"/>
      <c r="FJ59" s="61"/>
      <c r="FK59" s="61"/>
      <c r="FL59" s="61"/>
      <c r="FM59" s="61"/>
      <c r="FN59" s="61"/>
      <c r="FO59" s="61"/>
      <c r="FP59" s="61"/>
      <c r="FQ59" s="61"/>
      <c r="FR59" s="61"/>
      <c r="FS59" s="61"/>
      <c r="FT59" s="61"/>
      <c r="FU59" s="61"/>
      <c r="FV59" s="61"/>
      <c r="FW59" s="61"/>
      <c r="FX59" s="61"/>
      <c r="FY59" s="61"/>
      <c r="FZ59" s="61"/>
      <c r="GA59" s="61"/>
      <c r="GB59" s="61"/>
      <c r="GC59" s="61"/>
      <c r="GD59" s="61"/>
      <c r="GE59" s="61"/>
      <c r="GF59" s="61"/>
      <c r="GG59" s="61"/>
      <c r="GH59" s="61"/>
      <c r="GI59" s="61"/>
      <c r="GJ59" s="61"/>
      <c r="GK59" s="61"/>
      <c r="GL59" s="61"/>
      <c r="GM59" s="61"/>
      <c r="GN59" s="61"/>
      <c r="GO59" s="61"/>
      <c r="GP59" s="61"/>
      <c r="GQ59" s="61"/>
      <c r="GR59" s="61"/>
      <c r="GS59" s="61"/>
      <c r="GT59" s="61"/>
      <c r="GU59" s="61"/>
      <c r="GV59" s="61"/>
      <c r="GW59" s="61"/>
      <c r="GX59" s="61"/>
      <c r="GY59" s="61"/>
      <c r="GZ59" s="61"/>
      <c r="HA59" s="61"/>
      <c r="HB59" s="61"/>
      <c r="HC59" s="61"/>
      <c r="HD59" s="61"/>
      <c r="HE59" s="61"/>
      <c r="HF59" s="61"/>
      <c r="HG59" s="61"/>
      <c r="HH59" s="61"/>
      <c r="HI59" s="61"/>
      <c r="HJ59" s="61"/>
      <c r="HK59" s="61"/>
      <c r="HL59" s="61"/>
      <c r="HM59" s="61"/>
      <c r="HN59" s="61"/>
      <c r="HO59" s="61"/>
      <c r="HP59" s="61"/>
      <c r="HQ59" s="61"/>
      <c r="HR59" s="61"/>
      <c r="HS59" s="61"/>
      <c r="HT59" s="61"/>
      <c r="HU59" s="61"/>
      <c r="HV59" s="61"/>
      <c r="HW59" s="61"/>
      <c r="HX59" s="61"/>
      <c r="HY59" s="61"/>
      <c r="HZ59" s="61"/>
      <c r="IA59" s="61"/>
      <c r="IB59" s="61"/>
      <c r="IC59" s="61"/>
      <c r="ID59" s="61"/>
      <c r="IE59" s="61"/>
      <c r="IF59" s="61"/>
      <c r="IG59" s="61"/>
      <c r="IH59" s="61"/>
      <c r="II59" s="61"/>
      <c r="IJ59" s="61"/>
      <c r="IK59" s="61"/>
      <c r="IL59" s="61"/>
      <c r="IM59" s="61"/>
      <c r="IN59" s="61"/>
      <c r="IO59" s="61"/>
      <c r="IP59" s="61"/>
      <c r="IQ59" s="61"/>
      <c r="IR59" s="61"/>
      <c r="IS59" s="61"/>
    </row>
    <row r="60" spans="1:253" s="121" customFormat="1" x14ac:dyDescent="0.2">
      <c r="A60" s="150" t="s">
        <v>422</v>
      </c>
      <c r="B60" s="61">
        <v>1</v>
      </c>
      <c r="C60" s="61" t="s">
        <v>423</v>
      </c>
      <c r="D60" s="185" t="s">
        <v>424</v>
      </c>
      <c r="E60" s="151">
        <v>25.3</v>
      </c>
      <c r="F60" s="50">
        <v>73</v>
      </c>
      <c r="G60" s="50">
        <v>94</v>
      </c>
      <c r="H60" s="51">
        <v>225000</v>
      </c>
      <c r="I60" s="95"/>
      <c r="J60" s="64">
        <f t="shared" si="1"/>
        <v>68.62</v>
      </c>
      <c r="K60" s="64">
        <v>68.819999999999993</v>
      </c>
      <c r="L60" s="61"/>
      <c r="M60" s="61"/>
      <c r="N60" s="61"/>
      <c r="O60" s="61"/>
      <c r="P60" s="96"/>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1"/>
      <c r="BK60" s="61"/>
      <c r="BL60" s="61"/>
      <c r="BM60" s="61"/>
      <c r="BN60" s="61"/>
      <c r="BO60" s="61"/>
      <c r="BP60" s="61"/>
      <c r="BQ60" s="61"/>
      <c r="BR60" s="61"/>
      <c r="BS60" s="61"/>
      <c r="BT60" s="61"/>
      <c r="BU60" s="61"/>
      <c r="BV60" s="61"/>
      <c r="BW60" s="61"/>
      <c r="BX60" s="61"/>
      <c r="BY60" s="61"/>
      <c r="BZ60" s="61"/>
      <c r="CA60" s="61"/>
      <c r="CB60" s="61"/>
      <c r="CC60" s="61"/>
      <c r="CD60" s="61"/>
      <c r="CE60" s="61"/>
      <c r="CF60" s="61"/>
      <c r="CG60" s="61"/>
      <c r="CH60" s="61"/>
      <c r="CI60" s="61"/>
      <c r="CJ60" s="61"/>
      <c r="CK60" s="61"/>
      <c r="CL60" s="61"/>
      <c r="CM60" s="61"/>
      <c r="CN60" s="61"/>
      <c r="CO60" s="61"/>
      <c r="CP60" s="61"/>
      <c r="CQ60" s="61"/>
      <c r="CR60" s="61"/>
      <c r="CS60" s="61"/>
      <c r="CT60" s="61"/>
      <c r="CU60" s="61"/>
      <c r="CV60" s="61"/>
      <c r="CW60" s="61"/>
      <c r="CX60" s="61"/>
      <c r="CY60" s="61"/>
      <c r="CZ60" s="61"/>
      <c r="DA60" s="61"/>
      <c r="DB60" s="61"/>
      <c r="DC60" s="61"/>
      <c r="DD60" s="61"/>
      <c r="DE60" s="61"/>
      <c r="DF60" s="61"/>
      <c r="DG60" s="61"/>
      <c r="DH60" s="61"/>
      <c r="DI60" s="61"/>
      <c r="DJ60" s="61"/>
      <c r="DK60" s="61"/>
      <c r="DL60" s="61"/>
      <c r="DM60" s="61"/>
      <c r="DN60" s="61"/>
      <c r="DO60" s="61"/>
      <c r="DP60" s="61"/>
      <c r="DQ60" s="61"/>
      <c r="DR60" s="61"/>
      <c r="DS60" s="61"/>
      <c r="DT60" s="61"/>
      <c r="DU60" s="61"/>
      <c r="DV60" s="61"/>
      <c r="DW60" s="61"/>
      <c r="DX60" s="61"/>
      <c r="DY60" s="61"/>
      <c r="DZ60" s="61"/>
      <c r="EA60" s="61"/>
      <c r="EB60" s="61"/>
      <c r="EC60" s="61"/>
      <c r="ED60" s="61"/>
      <c r="EE60" s="61"/>
      <c r="EF60" s="61"/>
      <c r="EG60" s="61"/>
      <c r="EH60" s="61"/>
      <c r="EI60" s="61"/>
      <c r="EJ60" s="61"/>
      <c r="EK60" s="61"/>
      <c r="EL60" s="61"/>
      <c r="EM60" s="61"/>
      <c r="EN60" s="61"/>
      <c r="EO60" s="61"/>
      <c r="EP60" s="61"/>
      <c r="EQ60" s="61"/>
      <c r="ER60" s="61"/>
      <c r="ES60" s="61"/>
      <c r="ET60" s="61"/>
      <c r="EU60" s="61"/>
      <c r="EV60" s="61"/>
      <c r="EW60" s="61"/>
      <c r="EX60" s="61"/>
      <c r="EY60" s="61"/>
      <c r="EZ60" s="61"/>
      <c r="FA60" s="61"/>
      <c r="FB60" s="61"/>
      <c r="FC60" s="61"/>
      <c r="FD60" s="61"/>
      <c r="FE60" s="61"/>
      <c r="FF60" s="61"/>
      <c r="FG60" s="61"/>
      <c r="FH60" s="61"/>
      <c r="FI60" s="61"/>
      <c r="FJ60" s="61"/>
      <c r="FK60" s="61"/>
      <c r="FL60" s="61"/>
      <c r="FM60" s="61"/>
      <c r="FN60" s="61"/>
      <c r="FO60" s="61"/>
      <c r="FP60" s="61"/>
      <c r="FQ60" s="61"/>
      <c r="FR60" s="61"/>
      <c r="FS60" s="61"/>
      <c r="FT60" s="61"/>
      <c r="FU60" s="61"/>
      <c r="FV60" s="61"/>
      <c r="FW60" s="61"/>
      <c r="FX60" s="61"/>
      <c r="FY60" s="61"/>
      <c r="FZ60" s="61"/>
      <c r="GA60" s="61"/>
      <c r="GB60" s="61"/>
      <c r="GC60" s="61"/>
      <c r="GD60" s="61"/>
      <c r="GE60" s="61"/>
      <c r="GF60" s="61"/>
      <c r="GG60" s="61"/>
      <c r="GH60" s="61"/>
      <c r="GI60" s="61"/>
      <c r="GJ60" s="61"/>
      <c r="GK60" s="61"/>
      <c r="GL60" s="61"/>
      <c r="GM60" s="61"/>
      <c r="GN60" s="61"/>
      <c r="GO60" s="61"/>
      <c r="GP60" s="61"/>
      <c r="GQ60" s="61"/>
      <c r="GR60" s="61"/>
      <c r="GS60" s="61"/>
      <c r="GT60" s="61"/>
      <c r="GU60" s="61"/>
      <c r="GV60" s="61"/>
      <c r="GW60" s="61"/>
      <c r="GX60" s="61"/>
      <c r="GY60" s="61"/>
      <c r="GZ60" s="61"/>
      <c r="HA60" s="61"/>
      <c r="HB60" s="61"/>
      <c r="HC60" s="61"/>
      <c r="HD60" s="61"/>
      <c r="HE60" s="61"/>
      <c r="HF60" s="61"/>
      <c r="HG60" s="61"/>
      <c r="HH60" s="61"/>
      <c r="HI60" s="61"/>
      <c r="HJ60" s="61"/>
      <c r="HK60" s="61"/>
      <c r="HL60" s="61"/>
      <c r="HM60" s="61"/>
      <c r="HN60" s="61"/>
      <c r="HO60" s="61"/>
      <c r="HP60" s="61"/>
      <c r="HQ60" s="61"/>
      <c r="HR60" s="61"/>
      <c r="HS60" s="61"/>
      <c r="HT60" s="61"/>
      <c r="HU60" s="61"/>
      <c r="HV60" s="61"/>
      <c r="HW60" s="61"/>
      <c r="HX60" s="61"/>
      <c r="HY60" s="61"/>
      <c r="HZ60" s="61"/>
      <c r="IA60" s="61"/>
      <c r="IB60" s="61"/>
      <c r="IC60" s="61"/>
      <c r="ID60" s="61"/>
      <c r="IE60" s="61"/>
      <c r="IF60" s="61"/>
      <c r="IG60" s="61"/>
      <c r="IH60" s="61"/>
      <c r="II60" s="61"/>
      <c r="IJ60" s="61"/>
      <c r="IK60" s="61"/>
      <c r="IL60" s="61"/>
      <c r="IM60" s="61"/>
      <c r="IN60" s="61"/>
      <c r="IO60" s="61"/>
      <c r="IP60" s="61"/>
      <c r="IQ60" s="61"/>
      <c r="IR60" s="61"/>
      <c r="IS60" s="61"/>
    </row>
    <row r="61" spans="1:253" s="74" customFormat="1" x14ac:dyDescent="0.2">
      <c r="A61" s="121" t="s">
        <v>404</v>
      </c>
      <c r="B61" s="121">
        <v>2</v>
      </c>
      <c r="C61" s="121" t="s">
        <v>18</v>
      </c>
      <c r="D61" s="186" t="s">
        <v>287</v>
      </c>
      <c r="E61" s="122">
        <v>13.74</v>
      </c>
      <c r="F61" s="123">
        <v>96</v>
      </c>
      <c r="G61" s="123">
        <v>98.57</v>
      </c>
      <c r="H61" s="124">
        <v>170000</v>
      </c>
      <c r="I61" s="125"/>
      <c r="J61" s="126">
        <f t="shared" si="1"/>
        <v>94.627199999999988</v>
      </c>
      <c r="K61" s="126">
        <v>94.63</v>
      </c>
      <c r="L61" s="121"/>
      <c r="M61" s="121" t="s">
        <v>150</v>
      </c>
      <c r="N61" s="121"/>
      <c r="O61" s="121"/>
      <c r="P61" s="127"/>
      <c r="Q61" s="121"/>
      <c r="R61" s="121"/>
      <c r="S61" s="121"/>
      <c r="T61" s="121"/>
      <c r="U61" s="121"/>
      <c r="V61" s="121"/>
      <c r="W61" s="121"/>
      <c r="X61" s="121"/>
      <c r="Y61" s="121"/>
      <c r="Z61" s="121"/>
      <c r="AA61" s="121"/>
      <c r="AB61" s="121"/>
      <c r="AC61" s="121"/>
      <c r="AD61" s="121"/>
      <c r="AE61" s="121"/>
      <c r="AF61" s="121"/>
      <c r="AG61" s="121"/>
      <c r="AH61" s="121"/>
      <c r="AI61" s="121"/>
      <c r="AJ61" s="121"/>
      <c r="AK61" s="121"/>
      <c r="AL61" s="121"/>
      <c r="AM61" s="121"/>
      <c r="AN61" s="121"/>
      <c r="AO61" s="121"/>
      <c r="AP61" s="121"/>
      <c r="AQ61" s="121"/>
      <c r="AR61" s="121"/>
      <c r="AS61" s="121"/>
      <c r="AT61" s="121"/>
      <c r="AU61" s="121"/>
      <c r="AV61" s="121"/>
      <c r="AW61" s="121"/>
      <c r="AX61" s="121"/>
      <c r="AY61" s="121"/>
      <c r="AZ61" s="121"/>
      <c r="BA61" s="121"/>
      <c r="BB61" s="121"/>
      <c r="BC61" s="121"/>
      <c r="BD61" s="121"/>
      <c r="BE61" s="121"/>
      <c r="BF61" s="121"/>
      <c r="BG61" s="121"/>
      <c r="BH61" s="121"/>
      <c r="BI61" s="121"/>
      <c r="BJ61" s="121"/>
      <c r="BK61" s="121"/>
      <c r="BL61" s="121"/>
      <c r="BM61" s="121"/>
      <c r="BN61" s="121"/>
      <c r="BO61" s="121"/>
      <c r="BP61" s="121"/>
      <c r="BQ61" s="121"/>
      <c r="BR61" s="121"/>
      <c r="BS61" s="121"/>
      <c r="BT61" s="121"/>
      <c r="BU61" s="121"/>
      <c r="BV61" s="121"/>
      <c r="BW61" s="121"/>
      <c r="BX61" s="121"/>
      <c r="BY61" s="121"/>
      <c r="BZ61" s="121"/>
      <c r="CA61" s="121"/>
      <c r="CB61" s="121"/>
      <c r="CC61" s="121"/>
      <c r="CD61" s="121"/>
      <c r="CE61" s="121"/>
      <c r="CF61" s="121"/>
      <c r="CG61" s="121"/>
      <c r="CH61" s="121"/>
      <c r="CI61" s="121"/>
      <c r="CJ61" s="121"/>
      <c r="CK61" s="121"/>
      <c r="CL61" s="121"/>
      <c r="CM61" s="121"/>
      <c r="CN61" s="121"/>
      <c r="CO61" s="121"/>
      <c r="CP61" s="121"/>
      <c r="CQ61" s="121"/>
      <c r="CR61" s="121"/>
      <c r="CS61" s="121"/>
      <c r="CT61" s="121"/>
      <c r="CU61" s="121"/>
      <c r="CV61" s="121"/>
      <c r="CW61" s="121"/>
      <c r="CX61" s="121"/>
      <c r="CY61" s="121"/>
      <c r="CZ61" s="121"/>
      <c r="DA61" s="121"/>
      <c r="DB61" s="121"/>
      <c r="DC61" s="121"/>
      <c r="DD61" s="121"/>
      <c r="DE61" s="121"/>
      <c r="DF61" s="121"/>
      <c r="DG61" s="121"/>
      <c r="DH61" s="121"/>
      <c r="DI61" s="121"/>
      <c r="DJ61" s="121"/>
      <c r="DK61" s="121"/>
      <c r="DL61" s="121"/>
      <c r="DM61" s="121"/>
      <c r="DN61" s="121"/>
      <c r="DO61" s="121"/>
      <c r="DP61" s="121"/>
      <c r="DQ61" s="121"/>
      <c r="DR61" s="121"/>
      <c r="DS61" s="121"/>
      <c r="DT61" s="121"/>
      <c r="DU61" s="121"/>
      <c r="DV61" s="121"/>
      <c r="DW61" s="121"/>
      <c r="DX61" s="121"/>
      <c r="DY61" s="121"/>
      <c r="DZ61" s="121"/>
      <c r="EA61" s="121"/>
      <c r="EB61" s="121"/>
      <c r="EC61" s="121"/>
      <c r="ED61" s="121"/>
      <c r="EE61" s="121"/>
      <c r="EF61" s="121"/>
      <c r="EG61" s="121"/>
      <c r="EH61" s="121"/>
      <c r="EI61" s="121"/>
      <c r="EJ61" s="121"/>
      <c r="EK61" s="121"/>
      <c r="EL61" s="121"/>
      <c r="EM61" s="121"/>
      <c r="EN61" s="121"/>
      <c r="EO61" s="121"/>
      <c r="EP61" s="121"/>
      <c r="EQ61" s="121"/>
      <c r="ER61" s="121"/>
      <c r="ES61" s="121"/>
      <c r="ET61" s="121"/>
      <c r="EU61" s="121"/>
      <c r="EV61" s="121"/>
      <c r="EW61" s="121"/>
      <c r="EX61" s="121"/>
      <c r="EY61" s="121"/>
      <c r="EZ61" s="121"/>
      <c r="FA61" s="121"/>
      <c r="FB61" s="121"/>
      <c r="FC61" s="121"/>
      <c r="FD61" s="121"/>
      <c r="FE61" s="121"/>
      <c r="FF61" s="121"/>
      <c r="FG61" s="121"/>
      <c r="FH61" s="121"/>
      <c r="FI61" s="121"/>
      <c r="FJ61" s="121"/>
      <c r="FK61" s="121"/>
      <c r="FL61" s="121"/>
      <c r="FM61" s="121"/>
      <c r="FN61" s="121"/>
      <c r="FO61" s="121"/>
      <c r="FP61" s="121"/>
      <c r="FQ61" s="121"/>
      <c r="FR61" s="121"/>
      <c r="FS61" s="121"/>
      <c r="FT61" s="121"/>
      <c r="FU61" s="121"/>
      <c r="FV61" s="121"/>
      <c r="FW61" s="121"/>
      <c r="FX61" s="121"/>
      <c r="FY61" s="121"/>
      <c r="FZ61" s="121"/>
      <c r="GA61" s="121"/>
      <c r="GB61" s="121"/>
      <c r="GC61" s="121"/>
      <c r="GD61" s="121"/>
      <c r="GE61" s="121"/>
      <c r="GF61" s="121"/>
      <c r="GG61" s="121"/>
      <c r="GH61" s="121"/>
      <c r="GI61" s="121"/>
      <c r="GJ61" s="121"/>
      <c r="GK61" s="121"/>
      <c r="GL61" s="121"/>
      <c r="GM61" s="121"/>
      <c r="GN61" s="121"/>
      <c r="GO61" s="121"/>
      <c r="GP61" s="121"/>
      <c r="GQ61" s="121"/>
      <c r="GR61" s="121"/>
      <c r="GS61" s="121"/>
      <c r="GT61" s="121"/>
      <c r="GU61" s="121"/>
      <c r="GV61" s="121"/>
      <c r="GW61" s="121"/>
      <c r="GX61" s="121"/>
      <c r="GY61" s="121"/>
      <c r="GZ61" s="121"/>
      <c r="HA61" s="121"/>
      <c r="HB61" s="121"/>
      <c r="HC61" s="121"/>
      <c r="HD61" s="121"/>
      <c r="HE61" s="121"/>
      <c r="HF61" s="121"/>
      <c r="HG61" s="121"/>
      <c r="HH61" s="121"/>
      <c r="HI61" s="121"/>
      <c r="HJ61" s="121"/>
      <c r="HK61" s="121"/>
      <c r="HL61" s="121"/>
      <c r="HM61" s="121"/>
      <c r="HN61" s="121"/>
      <c r="HO61" s="121"/>
      <c r="HP61" s="121"/>
      <c r="HQ61" s="121"/>
      <c r="HR61" s="121"/>
      <c r="HS61" s="121"/>
      <c r="HT61" s="121"/>
      <c r="HU61" s="121"/>
      <c r="HV61" s="121"/>
      <c r="HW61" s="121"/>
      <c r="HX61" s="121"/>
      <c r="HY61" s="121"/>
      <c r="HZ61" s="121"/>
      <c r="IA61" s="121"/>
      <c r="IB61" s="121"/>
      <c r="IC61" s="121"/>
      <c r="ID61" s="121"/>
      <c r="IE61" s="121"/>
      <c r="IF61" s="121"/>
      <c r="IG61" s="121"/>
      <c r="IH61" s="121"/>
      <c r="II61" s="121"/>
      <c r="IJ61" s="121"/>
      <c r="IK61" s="121"/>
      <c r="IL61" s="121"/>
      <c r="IM61" s="121"/>
      <c r="IN61" s="121"/>
      <c r="IO61" s="121"/>
      <c r="IP61" s="121"/>
      <c r="IQ61" s="121"/>
      <c r="IR61" s="121"/>
      <c r="IS61" s="121"/>
    </row>
    <row r="62" spans="1:253" x14ac:dyDescent="0.2">
      <c r="A62" s="74" t="s">
        <v>32</v>
      </c>
      <c r="B62" s="74">
        <v>3</v>
      </c>
      <c r="C62" s="74" t="s">
        <v>33</v>
      </c>
      <c r="D62" s="184" t="s">
        <v>305</v>
      </c>
      <c r="E62" s="106">
        <v>8.7200000000000006</v>
      </c>
      <c r="F62" s="168">
        <v>70</v>
      </c>
      <c r="G62" s="107">
        <v>41.29</v>
      </c>
      <c r="H62" s="108">
        <v>782000</v>
      </c>
      <c r="I62" s="109"/>
      <c r="J62" s="74">
        <f t="shared" si="1"/>
        <v>28.902999999999999</v>
      </c>
      <c r="K62" s="74">
        <v>20</v>
      </c>
      <c r="L62" s="74"/>
      <c r="M62" s="74"/>
      <c r="N62" s="74"/>
      <c r="O62" s="74"/>
      <c r="P62" s="111"/>
      <c r="Q62" s="74"/>
      <c r="R62" s="74"/>
      <c r="S62" s="74"/>
      <c r="T62" s="74"/>
      <c r="U62" s="74"/>
      <c r="V62" s="74"/>
      <c r="W62" s="74"/>
      <c r="X62" s="74"/>
      <c r="Y62" s="74"/>
      <c r="Z62" s="74"/>
      <c r="AA62" s="74"/>
      <c r="AB62" s="74"/>
      <c r="AC62" s="74"/>
      <c r="AD62" s="74"/>
      <c r="AE62" s="74"/>
      <c r="AF62" s="74"/>
      <c r="AG62" s="74"/>
      <c r="AH62" s="74"/>
      <c r="AI62" s="74"/>
      <c r="AJ62" s="74"/>
      <c r="AK62" s="74"/>
      <c r="AL62" s="74"/>
      <c r="AM62" s="74"/>
      <c r="AN62" s="74"/>
      <c r="AO62" s="74"/>
      <c r="AP62" s="74"/>
      <c r="AQ62" s="74"/>
      <c r="AR62" s="74"/>
      <c r="AS62" s="74"/>
      <c r="AT62" s="74"/>
      <c r="AU62" s="74"/>
      <c r="AV62" s="74"/>
      <c r="AW62" s="74"/>
      <c r="AX62" s="74"/>
      <c r="AY62" s="74"/>
      <c r="AZ62" s="74"/>
      <c r="BA62" s="74"/>
      <c r="BB62" s="74"/>
      <c r="BC62" s="74"/>
      <c r="BD62" s="74"/>
      <c r="BE62" s="74"/>
      <c r="BF62" s="74"/>
      <c r="BG62" s="74"/>
      <c r="BH62" s="74"/>
      <c r="BI62" s="74"/>
      <c r="BJ62" s="74"/>
      <c r="BK62" s="74"/>
      <c r="BL62" s="74"/>
      <c r="BM62" s="74"/>
      <c r="BN62" s="74"/>
      <c r="BO62" s="74"/>
      <c r="BP62" s="74"/>
      <c r="BQ62" s="74"/>
      <c r="BR62" s="74"/>
      <c r="BS62" s="74"/>
      <c r="BT62" s="74"/>
      <c r="BU62" s="74"/>
      <c r="BV62" s="74"/>
      <c r="BW62" s="74"/>
      <c r="BX62" s="74"/>
      <c r="BY62" s="74"/>
      <c r="BZ62" s="74"/>
      <c r="CA62" s="74"/>
      <c r="CB62" s="74"/>
      <c r="CC62" s="74"/>
      <c r="CD62" s="74"/>
      <c r="CE62" s="74"/>
      <c r="CF62" s="74"/>
      <c r="CG62" s="74"/>
      <c r="CH62" s="74"/>
      <c r="CI62" s="74"/>
      <c r="CJ62" s="74"/>
      <c r="CK62" s="74"/>
      <c r="CL62" s="74"/>
      <c r="CM62" s="74"/>
      <c r="CN62" s="74"/>
      <c r="CO62" s="74"/>
      <c r="CP62" s="74"/>
      <c r="CQ62" s="74"/>
      <c r="CR62" s="74"/>
      <c r="CS62" s="74"/>
      <c r="CT62" s="74"/>
      <c r="CU62" s="74"/>
      <c r="CV62" s="74"/>
      <c r="CW62" s="74"/>
      <c r="CX62" s="74"/>
      <c r="CY62" s="74"/>
      <c r="CZ62" s="74"/>
      <c r="DA62" s="74"/>
      <c r="DB62" s="74"/>
      <c r="DC62" s="74"/>
      <c r="DD62" s="74"/>
      <c r="DE62" s="74"/>
      <c r="DF62" s="74"/>
      <c r="DG62" s="74"/>
      <c r="DH62" s="74"/>
      <c r="DI62" s="74"/>
      <c r="DJ62" s="74"/>
      <c r="DK62" s="74"/>
      <c r="DL62" s="74"/>
      <c r="DM62" s="74"/>
      <c r="DN62" s="74"/>
      <c r="DO62" s="74"/>
      <c r="DP62" s="74"/>
      <c r="DQ62" s="74"/>
      <c r="DR62" s="74"/>
      <c r="DS62" s="74"/>
      <c r="DT62" s="74"/>
      <c r="DU62" s="74"/>
      <c r="DV62" s="74"/>
      <c r="DW62" s="74"/>
      <c r="DX62" s="74"/>
      <c r="DY62" s="74"/>
      <c r="DZ62" s="74"/>
      <c r="EA62" s="74"/>
      <c r="EB62" s="74"/>
      <c r="EC62" s="74"/>
      <c r="ED62" s="74"/>
      <c r="EE62" s="74"/>
      <c r="EF62" s="74"/>
      <c r="EG62" s="74"/>
      <c r="EH62" s="74"/>
      <c r="EI62" s="74"/>
      <c r="EJ62" s="74"/>
      <c r="EK62" s="74"/>
      <c r="EL62" s="74"/>
      <c r="EM62" s="74"/>
      <c r="EN62" s="74"/>
      <c r="EO62" s="74"/>
      <c r="EP62" s="74"/>
      <c r="EQ62" s="74"/>
      <c r="ER62" s="74"/>
      <c r="ES62" s="74"/>
      <c r="ET62" s="74"/>
      <c r="EU62" s="74"/>
      <c r="EV62" s="74"/>
      <c r="EW62" s="74"/>
      <c r="EX62" s="74"/>
      <c r="EY62" s="74"/>
      <c r="EZ62" s="74"/>
      <c r="FA62" s="74"/>
      <c r="FB62" s="74"/>
      <c r="FC62" s="74"/>
      <c r="FD62" s="74"/>
      <c r="FE62" s="74"/>
      <c r="FF62" s="74"/>
      <c r="FG62" s="74"/>
      <c r="FH62" s="74"/>
      <c r="FI62" s="74"/>
      <c r="FJ62" s="74"/>
      <c r="FK62" s="74"/>
      <c r="FL62" s="74"/>
      <c r="FM62" s="74"/>
      <c r="FN62" s="74"/>
      <c r="FO62" s="74"/>
      <c r="FP62" s="74"/>
      <c r="FQ62" s="74"/>
      <c r="FR62" s="74"/>
      <c r="FS62" s="74"/>
      <c r="FT62" s="74"/>
      <c r="FU62" s="74"/>
      <c r="FV62" s="74"/>
      <c r="FW62" s="74"/>
      <c r="FX62" s="74"/>
      <c r="FY62" s="74"/>
      <c r="FZ62" s="74"/>
      <c r="GA62" s="74"/>
      <c r="GB62" s="74"/>
      <c r="GC62" s="74"/>
      <c r="GD62" s="74"/>
      <c r="GE62" s="74"/>
      <c r="GF62" s="74"/>
      <c r="GG62" s="74"/>
      <c r="GH62" s="74"/>
      <c r="GI62" s="74"/>
      <c r="GJ62" s="74"/>
      <c r="GK62" s="74"/>
      <c r="GL62" s="74"/>
      <c r="GM62" s="74"/>
      <c r="GN62" s="74"/>
      <c r="GO62" s="74"/>
      <c r="GP62" s="74"/>
      <c r="GQ62" s="74"/>
      <c r="GR62" s="74"/>
      <c r="GS62" s="74"/>
      <c r="GT62" s="74"/>
      <c r="GU62" s="74"/>
      <c r="GV62" s="74"/>
      <c r="GW62" s="74"/>
      <c r="GX62" s="74"/>
      <c r="GY62" s="74"/>
      <c r="GZ62" s="74"/>
      <c r="HA62" s="74"/>
      <c r="HB62" s="74"/>
      <c r="HC62" s="74"/>
      <c r="HD62" s="74"/>
      <c r="HE62" s="74"/>
      <c r="HF62" s="74"/>
      <c r="HG62" s="74"/>
      <c r="HH62" s="74"/>
      <c r="HI62" s="74"/>
      <c r="HJ62" s="74"/>
      <c r="HK62" s="74"/>
      <c r="HL62" s="74"/>
      <c r="HM62" s="74"/>
      <c r="HN62" s="74"/>
      <c r="HO62" s="74"/>
      <c r="HP62" s="74"/>
      <c r="HQ62" s="74"/>
      <c r="HR62" s="74"/>
      <c r="HS62" s="74"/>
      <c r="HT62" s="74"/>
      <c r="HU62" s="74"/>
      <c r="HV62" s="74"/>
      <c r="HW62" s="74"/>
      <c r="HX62" s="74"/>
      <c r="HY62" s="74"/>
      <c r="HZ62" s="74"/>
      <c r="IA62" s="74"/>
      <c r="IB62" s="74"/>
      <c r="IC62" s="74"/>
      <c r="ID62" s="74"/>
      <c r="IE62" s="74"/>
      <c r="IF62" s="74"/>
      <c r="IG62" s="74"/>
      <c r="IH62" s="74"/>
      <c r="II62" s="74"/>
      <c r="IJ62" s="74"/>
      <c r="IK62" s="74"/>
      <c r="IL62" s="74"/>
      <c r="IM62" s="74"/>
      <c r="IN62" s="74"/>
      <c r="IO62" s="74"/>
      <c r="IP62" s="74"/>
      <c r="IQ62" s="74"/>
      <c r="IR62" s="74"/>
      <c r="IS62" s="74"/>
    </row>
    <row r="63" spans="1:253" x14ac:dyDescent="0.2">
      <c r="A63" s="61" t="s">
        <v>185</v>
      </c>
      <c r="B63" s="61">
        <v>1</v>
      </c>
      <c r="C63" s="61" t="s">
        <v>34</v>
      </c>
      <c r="D63" s="176" t="s">
        <v>306</v>
      </c>
      <c r="E63" s="62">
        <v>3.81</v>
      </c>
      <c r="F63" s="50">
        <v>95</v>
      </c>
      <c r="G63" s="50">
        <v>98.55</v>
      </c>
      <c r="H63" s="51">
        <v>89812</v>
      </c>
      <c r="J63" s="64">
        <f t="shared" si="1"/>
        <v>93.622500000000002</v>
      </c>
      <c r="K63" s="64">
        <v>93.959750000000014</v>
      </c>
      <c r="M63" s="61" t="s">
        <v>456</v>
      </c>
      <c r="N63" s="61" t="s">
        <v>186</v>
      </c>
      <c r="P63" s="96"/>
    </row>
    <row r="64" spans="1:253" s="73" customFormat="1" x14ac:dyDescent="0.2">
      <c r="A64" s="61" t="s">
        <v>35</v>
      </c>
      <c r="B64" s="61">
        <v>1</v>
      </c>
      <c r="C64" s="61" t="s">
        <v>536</v>
      </c>
      <c r="D64" s="176" t="s">
        <v>405</v>
      </c>
      <c r="E64" s="62">
        <v>5.6</v>
      </c>
      <c r="F64" s="50">
        <v>78</v>
      </c>
      <c r="G64" s="50">
        <v>95.98</v>
      </c>
      <c r="H64" s="51">
        <v>900000</v>
      </c>
      <c r="I64" s="95"/>
      <c r="J64" s="64">
        <f t="shared" si="1"/>
        <v>74.864400000000003</v>
      </c>
      <c r="K64" s="64">
        <v>74.864400000000003</v>
      </c>
      <c r="L64" s="61"/>
      <c r="M64" s="61"/>
      <c r="N64" s="61"/>
      <c r="O64" s="61"/>
      <c r="P64" s="96"/>
      <c r="Q64" s="61"/>
      <c r="R64" s="61"/>
      <c r="S64" s="61"/>
      <c r="T64" s="61"/>
      <c r="U64" s="61"/>
      <c r="V64" s="61"/>
      <c r="W64" s="61"/>
      <c r="X64" s="61"/>
      <c r="Y64" s="61"/>
      <c r="Z64" s="61"/>
      <c r="AA64" s="61"/>
      <c r="AB64" s="61"/>
      <c r="AC64" s="61"/>
      <c r="AD64" s="61"/>
      <c r="AE64" s="61"/>
      <c r="AF64" s="61"/>
      <c r="AG64" s="61"/>
      <c r="AH64" s="61"/>
      <c r="AI64" s="61"/>
      <c r="AJ64" s="61"/>
      <c r="AK64" s="61"/>
      <c r="AL64" s="61"/>
      <c r="AM64" s="61"/>
      <c r="AN64" s="61"/>
      <c r="AO64" s="61"/>
      <c r="AP64" s="61"/>
      <c r="AQ64" s="61"/>
      <c r="AR64" s="61"/>
      <c r="AS64" s="61"/>
      <c r="AT64" s="61"/>
      <c r="AU64" s="61"/>
      <c r="AV64" s="61"/>
      <c r="AW64" s="61"/>
      <c r="AX64" s="61"/>
      <c r="AY64" s="61"/>
      <c r="AZ64" s="61"/>
      <c r="BA64" s="61"/>
      <c r="BB64" s="61"/>
      <c r="BC64" s="61"/>
      <c r="BD64" s="61"/>
      <c r="BE64" s="61"/>
      <c r="BF64" s="61"/>
      <c r="BG64" s="61"/>
      <c r="BH64" s="61"/>
      <c r="BI64" s="61"/>
      <c r="BJ64" s="61"/>
      <c r="BK64" s="61"/>
      <c r="BL64" s="61"/>
      <c r="BM64" s="61"/>
      <c r="BN64" s="61"/>
      <c r="BO64" s="61"/>
      <c r="BP64" s="61"/>
      <c r="BQ64" s="61"/>
      <c r="BR64" s="61"/>
      <c r="BS64" s="61"/>
      <c r="BT64" s="61"/>
      <c r="BU64" s="61"/>
      <c r="BV64" s="61"/>
      <c r="BW64" s="61"/>
      <c r="BX64" s="61"/>
      <c r="BY64" s="61"/>
      <c r="BZ64" s="61"/>
      <c r="CA64" s="61"/>
      <c r="CB64" s="61"/>
      <c r="CC64" s="61"/>
      <c r="CD64" s="61"/>
      <c r="CE64" s="61"/>
      <c r="CF64" s="61"/>
      <c r="CG64" s="61"/>
      <c r="CH64" s="61"/>
      <c r="CI64" s="61"/>
      <c r="CJ64" s="61"/>
      <c r="CK64" s="61"/>
      <c r="CL64" s="61"/>
      <c r="CM64" s="61"/>
      <c r="CN64" s="61"/>
      <c r="CO64" s="61"/>
      <c r="CP64" s="61"/>
      <c r="CQ64" s="61"/>
      <c r="CR64" s="61"/>
      <c r="CS64" s="61"/>
      <c r="CT64" s="61"/>
      <c r="CU64" s="61"/>
      <c r="CV64" s="61"/>
      <c r="CW64" s="61"/>
      <c r="CX64" s="61"/>
      <c r="CY64" s="61"/>
      <c r="CZ64" s="61"/>
      <c r="DA64" s="61"/>
      <c r="DB64" s="61"/>
      <c r="DC64" s="61"/>
      <c r="DD64" s="61"/>
      <c r="DE64" s="61"/>
      <c r="DF64" s="61"/>
      <c r="DG64" s="61"/>
      <c r="DH64" s="61"/>
      <c r="DI64" s="61"/>
      <c r="DJ64" s="61"/>
      <c r="DK64" s="61"/>
      <c r="DL64" s="61"/>
      <c r="DM64" s="61"/>
      <c r="DN64" s="61"/>
      <c r="DO64" s="61"/>
      <c r="DP64" s="61"/>
      <c r="DQ64" s="61"/>
      <c r="DR64" s="61"/>
      <c r="DS64" s="61"/>
      <c r="DT64" s="61"/>
      <c r="DU64" s="61"/>
      <c r="DV64" s="61"/>
      <c r="DW64" s="61"/>
      <c r="DX64" s="61"/>
      <c r="DY64" s="61"/>
      <c r="DZ64" s="61"/>
      <c r="EA64" s="61"/>
      <c r="EB64" s="61"/>
      <c r="EC64" s="61"/>
      <c r="ED64" s="61"/>
      <c r="EE64" s="61"/>
      <c r="EF64" s="61"/>
      <c r="EG64" s="61"/>
      <c r="EH64" s="61"/>
      <c r="EI64" s="61"/>
      <c r="EJ64" s="61"/>
      <c r="EK64" s="61"/>
      <c r="EL64" s="61"/>
      <c r="EM64" s="61"/>
      <c r="EN64" s="61"/>
      <c r="EO64" s="61"/>
      <c r="EP64" s="61"/>
      <c r="EQ64" s="61"/>
      <c r="ER64" s="61"/>
      <c r="ES64" s="61"/>
      <c r="ET64" s="61"/>
      <c r="EU64" s="61"/>
      <c r="EV64" s="61"/>
      <c r="EW64" s="61"/>
      <c r="EX64" s="61"/>
      <c r="EY64" s="61"/>
      <c r="EZ64" s="61"/>
      <c r="FA64" s="61"/>
      <c r="FB64" s="61"/>
      <c r="FC64" s="61"/>
      <c r="FD64" s="61"/>
      <c r="FE64" s="61"/>
      <c r="FF64" s="61"/>
      <c r="FG64" s="61"/>
      <c r="FH64" s="61"/>
      <c r="FI64" s="61"/>
      <c r="FJ64" s="61"/>
      <c r="FK64" s="61"/>
      <c r="FL64" s="61"/>
      <c r="FM64" s="61"/>
      <c r="FN64" s="61"/>
      <c r="FO64" s="61"/>
      <c r="FP64" s="61"/>
      <c r="FQ64" s="61"/>
      <c r="FR64" s="61"/>
      <c r="FS64" s="61"/>
      <c r="FT64" s="61"/>
      <c r="FU64" s="61"/>
      <c r="FV64" s="61"/>
      <c r="FW64" s="61"/>
      <c r="FX64" s="61"/>
      <c r="FY64" s="61"/>
      <c r="FZ64" s="61"/>
      <c r="GA64" s="61"/>
      <c r="GB64" s="61"/>
      <c r="GC64" s="61"/>
      <c r="GD64" s="61"/>
      <c r="GE64" s="61"/>
      <c r="GF64" s="61"/>
      <c r="GG64" s="61"/>
      <c r="GH64" s="61"/>
      <c r="GI64" s="61"/>
      <c r="GJ64" s="61"/>
      <c r="GK64" s="61"/>
      <c r="GL64" s="61"/>
      <c r="GM64" s="61"/>
      <c r="GN64" s="61"/>
      <c r="GO64" s="61"/>
      <c r="GP64" s="61"/>
      <c r="GQ64" s="61"/>
      <c r="GR64" s="61"/>
      <c r="GS64" s="61"/>
      <c r="GT64" s="61"/>
      <c r="GU64" s="61"/>
      <c r="GV64" s="61"/>
      <c r="GW64" s="61"/>
      <c r="GX64" s="61"/>
      <c r="GY64" s="61"/>
      <c r="GZ64" s="61"/>
      <c r="HA64" s="61"/>
      <c r="HB64" s="61"/>
      <c r="HC64" s="61"/>
      <c r="HD64" s="61"/>
      <c r="HE64" s="61"/>
      <c r="HF64" s="61"/>
      <c r="HG64" s="61"/>
      <c r="HH64" s="61"/>
      <c r="HI64" s="61"/>
      <c r="HJ64" s="61"/>
      <c r="HK64" s="61"/>
      <c r="HL64" s="61"/>
      <c r="HM64" s="61"/>
      <c r="HN64" s="61"/>
      <c r="HO64" s="61"/>
      <c r="HP64" s="61"/>
      <c r="HQ64" s="61"/>
      <c r="HR64" s="61"/>
      <c r="HS64" s="61"/>
      <c r="HT64" s="61"/>
      <c r="HU64" s="61"/>
      <c r="HV64" s="61"/>
      <c r="HW64" s="61"/>
      <c r="HX64" s="61"/>
      <c r="HY64" s="61"/>
      <c r="HZ64" s="61"/>
      <c r="IA64" s="61"/>
      <c r="IB64" s="61"/>
      <c r="IC64" s="61"/>
      <c r="ID64" s="61"/>
      <c r="IE64" s="61"/>
      <c r="IF64" s="61"/>
      <c r="IG64" s="61"/>
      <c r="IH64" s="61"/>
      <c r="II64" s="61"/>
      <c r="IJ64" s="61"/>
      <c r="IK64" s="61"/>
      <c r="IL64" s="61"/>
      <c r="IM64" s="61"/>
      <c r="IN64" s="61"/>
      <c r="IO64" s="61"/>
      <c r="IP64" s="61"/>
      <c r="IQ64" s="61"/>
      <c r="IR64" s="61"/>
      <c r="IS64" s="61"/>
    </row>
    <row r="65" spans="1:253" x14ac:dyDescent="0.2">
      <c r="A65" s="73" t="s">
        <v>102</v>
      </c>
      <c r="B65" s="73">
        <v>4</v>
      </c>
      <c r="C65" s="73" t="s">
        <v>103</v>
      </c>
      <c r="D65" s="183" t="s">
        <v>366</v>
      </c>
      <c r="E65" s="104">
        <v>66.97</v>
      </c>
      <c r="F65" s="99">
        <v>85</v>
      </c>
      <c r="G65" s="99">
        <v>98.36</v>
      </c>
      <c r="H65" s="100">
        <v>664900</v>
      </c>
      <c r="I65" s="101"/>
      <c r="J65" s="102">
        <f t="shared" si="1"/>
        <v>83.606000000000009</v>
      </c>
      <c r="K65" s="102">
        <v>83.606000000000009</v>
      </c>
      <c r="L65" s="73"/>
      <c r="M65" s="73"/>
      <c r="N65" s="73"/>
      <c r="O65" s="73"/>
      <c r="P65" s="103"/>
      <c r="Q65" s="73"/>
      <c r="R65" s="73"/>
      <c r="S65" s="73"/>
      <c r="T65" s="73"/>
      <c r="U65" s="73"/>
      <c r="V65" s="73"/>
      <c r="W65" s="73"/>
      <c r="X65" s="73"/>
      <c r="Y65" s="73"/>
      <c r="Z65" s="73"/>
      <c r="AA65" s="73"/>
      <c r="AB65" s="73"/>
      <c r="AC65" s="73"/>
      <c r="AD65" s="73"/>
      <c r="AE65" s="73"/>
      <c r="AF65" s="73"/>
      <c r="AG65" s="73"/>
      <c r="AH65" s="73"/>
      <c r="AI65" s="73"/>
      <c r="AJ65" s="73"/>
      <c r="AK65" s="73"/>
      <c r="AL65" s="73"/>
      <c r="AM65" s="73"/>
      <c r="AN65" s="73"/>
      <c r="AO65" s="73"/>
      <c r="AP65" s="73"/>
      <c r="AQ65" s="73"/>
      <c r="AR65" s="73"/>
      <c r="AS65" s="73"/>
      <c r="AT65" s="73"/>
      <c r="AU65" s="73"/>
      <c r="AV65" s="73"/>
      <c r="AW65" s="73"/>
      <c r="AX65" s="73"/>
      <c r="AY65" s="73"/>
      <c r="AZ65" s="73"/>
      <c r="BA65" s="73"/>
      <c r="BB65" s="73"/>
      <c r="BC65" s="73"/>
      <c r="BD65" s="73"/>
      <c r="BE65" s="73"/>
      <c r="BF65" s="73"/>
      <c r="BG65" s="73"/>
      <c r="BH65" s="73"/>
      <c r="BI65" s="73"/>
      <c r="BJ65" s="73"/>
      <c r="BK65" s="73"/>
      <c r="BL65" s="73"/>
      <c r="BM65" s="73"/>
      <c r="BN65" s="73"/>
      <c r="BO65" s="73"/>
      <c r="BP65" s="73"/>
      <c r="BQ65" s="73"/>
      <c r="BR65" s="73"/>
      <c r="BS65" s="73"/>
      <c r="BT65" s="73"/>
      <c r="BU65" s="73"/>
      <c r="BV65" s="73"/>
      <c r="BW65" s="73"/>
      <c r="BX65" s="73"/>
      <c r="BY65" s="73"/>
      <c r="BZ65" s="73"/>
      <c r="CA65" s="73"/>
      <c r="CB65" s="73"/>
      <c r="CC65" s="73"/>
      <c r="CD65" s="73"/>
      <c r="CE65" s="73"/>
      <c r="CF65" s="73"/>
      <c r="CG65" s="73"/>
      <c r="CH65" s="73"/>
      <c r="CI65" s="73"/>
      <c r="CJ65" s="73"/>
      <c r="CK65" s="73"/>
      <c r="CL65" s="73"/>
      <c r="CM65" s="73"/>
      <c r="CN65" s="73"/>
      <c r="CO65" s="73"/>
      <c r="CP65" s="73"/>
      <c r="CQ65" s="73"/>
      <c r="CR65" s="73"/>
      <c r="CS65" s="73"/>
      <c r="CT65" s="73"/>
      <c r="CU65" s="73"/>
      <c r="CV65" s="73"/>
      <c r="CW65" s="73"/>
      <c r="CX65" s="73"/>
      <c r="CY65" s="73"/>
      <c r="CZ65" s="73"/>
      <c r="DA65" s="73"/>
      <c r="DB65" s="73"/>
      <c r="DC65" s="73"/>
      <c r="DD65" s="73"/>
      <c r="DE65" s="73"/>
      <c r="DF65" s="73"/>
      <c r="DG65" s="73"/>
      <c r="DH65" s="73"/>
      <c r="DI65" s="73"/>
      <c r="DJ65" s="73"/>
      <c r="DK65" s="73"/>
      <c r="DL65" s="73"/>
      <c r="DM65" s="73"/>
      <c r="DN65" s="73"/>
      <c r="DO65" s="73"/>
      <c r="DP65" s="73"/>
      <c r="DQ65" s="73"/>
      <c r="DR65" s="73"/>
      <c r="DS65" s="73"/>
      <c r="DT65" s="73"/>
      <c r="DU65" s="73"/>
      <c r="DV65" s="73"/>
      <c r="DW65" s="73"/>
      <c r="DX65" s="73"/>
      <c r="DY65" s="73"/>
      <c r="DZ65" s="73"/>
      <c r="EA65" s="73"/>
      <c r="EB65" s="73"/>
      <c r="EC65" s="73"/>
      <c r="ED65" s="73"/>
      <c r="EE65" s="73"/>
      <c r="EF65" s="73"/>
      <c r="EG65" s="73"/>
      <c r="EH65" s="73"/>
      <c r="EI65" s="73"/>
      <c r="EJ65" s="73"/>
      <c r="EK65" s="73"/>
      <c r="EL65" s="73"/>
      <c r="EM65" s="73"/>
      <c r="EN65" s="73"/>
      <c r="EO65" s="73"/>
      <c r="EP65" s="73"/>
      <c r="EQ65" s="73"/>
      <c r="ER65" s="73"/>
      <c r="ES65" s="73"/>
      <c r="ET65" s="73"/>
      <c r="EU65" s="73"/>
      <c r="EV65" s="73"/>
      <c r="EW65" s="73"/>
      <c r="EX65" s="73"/>
      <c r="EY65" s="73"/>
      <c r="EZ65" s="73"/>
      <c r="FA65" s="73"/>
      <c r="FB65" s="73"/>
      <c r="FC65" s="73"/>
      <c r="FD65" s="73"/>
      <c r="FE65" s="73"/>
      <c r="FF65" s="73"/>
      <c r="FG65" s="73"/>
      <c r="FH65" s="73"/>
      <c r="FI65" s="73"/>
      <c r="FJ65" s="73"/>
      <c r="FK65" s="73"/>
      <c r="FL65" s="73"/>
      <c r="FM65" s="73"/>
      <c r="FN65" s="73"/>
      <c r="FO65" s="73"/>
      <c r="FP65" s="73"/>
      <c r="FQ65" s="73"/>
      <c r="FR65" s="73"/>
      <c r="FS65" s="73"/>
      <c r="FT65" s="73"/>
      <c r="FU65" s="73"/>
      <c r="FV65" s="73"/>
      <c r="FW65" s="73"/>
      <c r="FX65" s="73"/>
      <c r="FY65" s="73"/>
      <c r="FZ65" s="73"/>
      <c r="GA65" s="73"/>
      <c r="GB65" s="73"/>
      <c r="GC65" s="73"/>
      <c r="GD65" s="73"/>
      <c r="GE65" s="73"/>
      <c r="GF65" s="73"/>
      <c r="GG65" s="73"/>
      <c r="GH65" s="73"/>
      <c r="GI65" s="73"/>
      <c r="GJ65" s="73"/>
      <c r="GK65" s="73"/>
      <c r="GL65" s="73"/>
      <c r="GM65" s="73"/>
      <c r="GN65" s="73"/>
      <c r="GO65" s="73"/>
      <c r="GP65" s="73"/>
      <c r="GQ65" s="73"/>
      <c r="GR65" s="73"/>
      <c r="GS65" s="73"/>
      <c r="GT65" s="73"/>
      <c r="GU65" s="73"/>
      <c r="GV65" s="73"/>
      <c r="GW65" s="73"/>
      <c r="GX65" s="73"/>
      <c r="GY65" s="73"/>
      <c r="GZ65" s="73"/>
      <c r="HA65" s="73"/>
      <c r="HB65" s="73"/>
      <c r="HC65" s="73"/>
      <c r="HD65" s="73"/>
      <c r="HE65" s="73"/>
      <c r="HF65" s="73"/>
      <c r="HG65" s="73"/>
      <c r="HH65" s="73"/>
      <c r="HI65" s="73"/>
      <c r="HJ65" s="73"/>
      <c r="HK65" s="73"/>
      <c r="HL65" s="73"/>
      <c r="HM65" s="73"/>
      <c r="HN65" s="73"/>
      <c r="HO65" s="73"/>
      <c r="HP65" s="73"/>
      <c r="HQ65" s="73"/>
      <c r="HR65" s="73"/>
      <c r="HS65" s="73"/>
      <c r="HT65" s="73"/>
      <c r="HU65" s="73"/>
      <c r="HV65" s="73"/>
      <c r="HW65" s="73"/>
      <c r="HX65" s="73"/>
      <c r="HY65" s="73"/>
      <c r="HZ65" s="73"/>
      <c r="IA65" s="73"/>
      <c r="IB65" s="73"/>
      <c r="IC65" s="73"/>
      <c r="ID65" s="73"/>
      <c r="IE65" s="73"/>
      <c r="IF65" s="73"/>
      <c r="IG65" s="73"/>
      <c r="IH65" s="73"/>
      <c r="II65" s="73"/>
      <c r="IJ65" s="73"/>
      <c r="IK65" s="73"/>
      <c r="IL65" s="73"/>
      <c r="IM65" s="73"/>
      <c r="IN65" s="73"/>
      <c r="IO65" s="73"/>
      <c r="IP65" s="73"/>
      <c r="IQ65" s="73"/>
      <c r="IR65" s="73"/>
      <c r="IS65" s="73"/>
    </row>
    <row r="66" spans="1:253" x14ac:dyDescent="0.2">
      <c r="A66" s="61" t="s">
        <v>188</v>
      </c>
      <c r="B66" s="61">
        <v>1</v>
      </c>
      <c r="C66" s="61" t="s">
        <v>37</v>
      </c>
      <c r="D66" s="176" t="s">
        <v>308</v>
      </c>
      <c r="E66" s="62">
        <v>2.61</v>
      </c>
      <c r="F66" s="50">
        <v>98</v>
      </c>
      <c r="G66" s="50">
        <v>99.85</v>
      </c>
      <c r="H66" s="51">
        <v>90000</v>
      </c>
      <c r="J66" s="64">
        <f t="shared" si="1"/>
        <v>97.852999999999994</v>
      </c>
      <c r="K66" s="64">
        <v>97.852999999999994</v>
      </c>
      <c r="M66" s="61" t="s">
        <v>187</v>
      </c>
      <c r="N66" s="61" t="s">
        <v>457</v>
      </c>
      <c r="P66" s="96"/>
    </row>
    <row r="67" spans="1:253" s="52" customFormat="1" x14ac:dyDescent="0.2">
      <c r="A67" s="61" t="s">
        <v>38</v>
      </c>
      <c r="B67" s="61">
        <v>1</v>
      </c>
      <c r="C67" s="61" t="s">
        <v>39</v>
      </c>
      <c r="D67" s="176" t="s">
        <v>309</v>
      </c>
      <c r="E67" s="94">
        <v>3</v>
      </c>
      <c r="F67" s="50">
        <v>62</v>
      </c>
      <c r="G67" s="50">
        <v>95.49</v>
      </c>
      <c r="H67" s="51">
        <v>36464</v>
      </c>
      <c r="I67" s="95"/>
      <c r="J67" s="64">
        <f t="shared" si="1"/>
        <v>59.203800000000001</v>
      </c>
      <c r="K67" s="64">
        <v>59.203800000000001</v>
      </c>
      <c r="L67" s="61"/>
      <c r="M67" s="61"/>
      <c r="N67" s="61"/>
      <c r="O67" s="61"/>
      <c r="P67" s="96"/>
      <c r="Q67" s="61"/>
      <c r="R67" s="61"/>
      <c r="S67" s="61"/>
      <c r="T67" s="61"/>
      <c r="U67" s="61"/>
      <c r="V67" s="61"/>
      <c r="W67" s="61"/>
      <c r="X67" s="61"/>
      <c r="Y67" s="61"/>
      <c r="Z67" s="61"/>
      <c r="AA67" s="61"/>
      <c r="AB67" s="61"/>
      <c r="AC67" s="61"/>
      <c r="AD67" s="61"/>
      <c r="AE67" s="61"/>
      <c r="AF67" s="61"/>
      <c r="AG67" s="61"/>
      <c r="AH67" s="61"/>
      <c r="AI67" s="61"/>
      <c r="AJ67" s="61"/>
      <c r="AK67" s="61"/>
      <c r="AL67" s="61"/>
      <c r="AM67" s="61"/>
      <c r="AN67" s="61"/>
      <c r="AO67" s="61"/>
      <c r="AP67" s="61"/>
      <c r="AQ67" s="61"/>
      <c r="AR67" s="61"/>
      <c r="AS67" s="61"/>
      <c r="AT67" s="61"/>
      <c r="AU67" s="61"/>
      <c r="AV67" s="61"/>
      <c r="AW67" s="61"/>
      <c r="AX67" s="61"/>
      <c r="AY67" s="61"/>
      <c r="AZ67" s="61"/>
      <c r="BA67" s="61"/>
      <c r="BB67" s="61"/>
      <c r="BC67" s="61"/>
      <c r="BD67" s="61"/>
      <c r="BE67" s="61"/>
      <c r="BF67" s="61"/>
      <c r="BG67" s="61"/>
      <c r="BH67" s="61"/>
      <c r="BI67" s="61"/>
      <c r="BJ67" s="61"/>
      <c r="BK67" s="61"/>
      <c r="BL67" s="61"/>
      <c r="BM67" s="61"/>
      <c r="BN67" s="61"/>
      <c r="BO67" s="61"/>
      <c r="BP67" s="61"/>
      <c r="BQ67" s="61"/>
      <c r="BR67" s="61"/>
      <c r="BS67" s="61"/>
      <c r="BT67" s="61"/>
      <c r="BU67" s="61"/>
      <c r="BV67" s="61"/>
      <c r="BW67" s="61"/>
      <c r="BX67" s="61"/>
      <c r="BY67" s="61"/>
      <c r="BZ67" s="61"/>
      <c r="CA67" s="61"/>
      <c r="CB67" s="61"/>
      <c r="CC67" s="61"/>
      <c r="CD67" s="61"/>
      <c r="CE67" s="61"/>
      <c r="CF67" s="61"/>
      <c r="CG67" s="61"/>
      <c r="CH67" s="61"/>
      <c r="CI67" s="61"/>
      <c r="CJ67" s="61"/>
      <c r="CK67" s="61"/>
      <c r="CL67" s="61"/>
      <c r="CM67" s="61"/>
      <c r="CN67" s="61"/>
      <c r="CO67" s="61"/>
      <c r="CP67" s="61"/>
      <c r="CQ67" s="61"/>
      <c r="CR67" s="61"/>
      <c r="CS67" s="61"/>
      <c r="CT67" s="61"/>
      <c r="CU67" s="61"/>
      <c r="CV67" s="61"/>
      <c r="CW67" s="61"/>
      <c r="CX67" s="61"/>
      <c r="CY67" s="61"/>
      <c r="CZ67" s="61"/>
      <c r="DA67" s="61"/>
      <c r="DB67" s="61"/>
      <c r="DC67" s="61"/>
      <c r="DD67" s="61"/>
      <c r="DE67" s="61"/>
      <c r="DF67" s="61"/>
      <c r="DG67" s="61"/>
      <c r="DH67" s="61"/>
      <c r="DI67" s="61"/>
      <c r="DJ67" s="61"/>
      <c r="DK67" s="61"/>
      <c r="DL67" s="61"/>
      <c r="DM67" s="61"/>
      <c r="DN67" s="61"/>
      <c r="DO67" s="61"/>
      <c r="DP67" s="61"/>
      <c r="DQ67" s="61"/>
      <c r="DR67" s="61"/>
      <c r="DS67" s="61"/>
      <c r="DT67" s="61"/>
      <c r="DU67" s="61"/>
      <c r="DV67" s="61"/>
      <c r="DW67" s="61"/>
      <c r="DX67" s="61"/>
      <c r="DY67" s="61"/>
      <c r="DZ67" s="61"/>
      <c r="EA67" s="61"/>
      <c r="EB67" s="61"/>
      <c r="EC67" s="61"/>
      <c r="ED67" s="61"/>
      <c r="EE67" s="61"/>
      <c r="EF67" s="61"/>
      <c r="EG67" s="61"/>
      <c r="EH67" s="61"/>
      <c r="EI67" s="61"/>
      <c r="EJ67" s="61"/>
      <c r="EK67" s="61"/>
      <c r="EL67" s="61"/>
      <c r="EM67" s="61"/>
      <c r="EN67" s="61"/>
      <c r="EO67" s="61"/>
      <c r="EP67" s="61"/>
      <c r="EQ67" s="61"/>
      <c r="ER67" s="61"/>
      <c r="ES67" s="61"/>
      <c r="ET67" s="61"/>
      <c r="EU67" s="61"/>
      <c r="EV67" s="61"/>
      <c r="EW67" s="61"/>
      <c r="EX67" s="61"/>
      <c r="EY67" s="61"/>
      <c r="EZ67" s="61"/>
      <c r="FA67" s="61"/>
      <c r="FB67" s="61"/>
      <c r="FC67" s="61"/>
      <c r="FD67" s="61"/>
      <c r="FE67" s="61"/>
      <c r="FF67" s="61"/>
      <c r="FG67" s="61"/>
      <c r="FH67" s="61"/>
      <c r="FI67" s="61"/>
      <c r="FJ67" s="61"/>
      <c r="FK67" s="61"/>
      <c r="FL67" s="61"/>
      <c r="FM67" s="61"/>
      <c r="FN67" s="61"/>
      <c r="FO67" s="61"/>
      <c r="FP67" s="61"/>
      <c r="FQ67" s="61"/>
      <c r="FR67" s="61"/>
      <c r="FS67" s="61"/>
      <c r="FT67" s="61"/>
      <c r="FU67" s="61"/>
      <c r="FV67" s="61"/>
      <c r="FW67" s="61"/>
      <c r="FX67" s="61"/>
      <c r="FY67" s="61"/>
      <c r="FZ67" s="61"/>
      <c r="GA67" s="61"/>
      <c r="GB67" s="61"/>
      <c r="GC67" s="61"/>
      <c r="GD67" s="61"/>
      <c r="GE67" s="61"/>
      <c r="GF67" s="61"/>
      <c r="GG67" s="61"/>
      <c r="GH67" s="61"/>
      <c r="GI67" s="61"/>
      <c r="GJ67" s="61"/>
      <c r="GK67" s="61"/>
      <c r="GL67" s="61"/>
      <c r="GM67" s="61"/>
      <c r="GN67" s="61"/>
      <c r="GO67" s="61"/>
      <c r="GP67" s="61"/>
      <c r="GQ67" s="61"/>
      <c r="GR67" s="61"/>
      <c r="GS67" s="61"/>
      <c r="GT67" s="61"/>
      <c r="GU67" s="61"/>
      <c r="GV67" s="61"/>
      <c r="GW67" s="61"/>
      <c r="GX67" s="61"/>
      <c r="GY67" s="61"/>
      <c r="GZ67" s="61"/>
      <c r="HA67" s="61"/>
      <c r="HB67" s="61"/>
      <c r="HC67" s="61"/>
      <c r="HD67" s="61"/>
      <c r="HE67" s="61"/>
      <c r="HF67" s="61"/>
      <c r="HG67" s="61"/>
      <c r="HH67" s="61"/>
      <c r="HI67" s="61"/>
      <c r="HJ67" s="61"/>
      <c r="HK67" s="61"/>
      <c r="HL67" s="61"/>
      <c r="HM67" s="61"/>
      <c r="HN67" s="61"/>
      <c r="HO67" s="61"/>
      <c r="HP67" s="61"/>
      <c r="HQ67" s="61"/>
      <c r="HR67" s="61"/>
      <c r="HS67" s="61"/>
      <c r="HT67" s="61"/>
      <c r="HU67" s="61"/>
      <c r="HV67" s="61"/>
      <c r="HW67" s="61"/>
      <c r="HX67" s="61"/>
      <c r="HY67" s="61"/>
      <c r="HZ67" s="61"/>
      <c r="IA67" s="61"/>
      <c r="IB67" s="61"/>
      <c r="IC67" s="61"/>
      <c r="ID67" s="61"/>
      <c r="IE67" s="61"/>
      <c r="IF67" s="61"/>
      <c r="IG67" s="61"/>
      <c r="IH67" s="61"/>
      <c r="II67" s="61"/>
      <c r="IJ67" s="61"/>
      <c r="IK67" s="61"/>
      <c r="IL67" s="61"/>
      <c r="IM67" s="61"/>
      <c r="IN67" s="61"/>
      <c r="IO67" s="61"/>
      <c r="IP67" s="61"/>
      <c r="IQ67" s="61"/>
      <c r="IR67" s="61"/>
      <c r="IS67" s="61"/>
    </row>
    <row r="68" spans="1:253" x14ac:dyDescent="0.2">
      <c r="A68" s="52" t="s">
        <v>189</v>
      </c>
      <c r="B68" s="52">
        <v>2</v>
      </c>
      <c r="C68" s="52" t="s">
        <v>40</v>
      </c>
      <c r="D68" s="180" t="s">
        <v>310</v>
      </c>
      <c r="E68" s="88">
        <v>42.61</v>
      </c>
      <c r="F68" s="89">
        <v>69</v>
      </c>
      <c r="G68" s="89">
        <v>95.24</v>
      </c>
      <c r="H68" s="90">
        <v>500000</v>
      </c>
      <c r="I68" s="91"/>
      <c r="J68" s="92">
        <f t="shared" si="1"/>
        <v>65.715599999999995</v>
      </c>
      <c r="K68" s="92">
        <v>70.45689999999999</v>
      </c>
      <c r="L68" s="52"/>
      <c r="M68" s="52"/>
      <c r="N68" s="52"/>
      <c r="O68" s="52"/>
      <c r="P68" s="93"/>
      <c r="Q68" s="52"/>
      <c r="R68" s="52"/>
      <c r="S68" s="52"/>
      <c r="T68" s="52"/>
      <c r="U68" s="52"/>
      <c r="V68" s="52"/>
      <c r="W68" s="52"/>
      <c r="X68" s="52"/>
      <c r="Y68" s="52"/>
      <c r="Z68" s="52"/>
      <c r="AA68" s="52"/>
      <c r="AB68" s="52"/>
      <c r="AC68" s="52"/>
      <c r="AD68" s="52"/>
      <c r="AE68" s="52"/>
      <c r="AF68" s="52"/>
      <c r="AG68" s="52"/>
      <c r="AH68" s="52"/>
      <c r="AI68" s="52"/>
      <c r="AJ68" s="52"/>
      <c r="AK68" s="52"/>
      <c r="AL68" s="52"/>
      <c r="AM68" s="52"/>
      <c r="AN68" s="52"/>
      <c r="AO68" s="52"/>
      <c r="AP68" s="52"/>
      <c r="AQ68" s="52"/>
      <c r="AR68" s="52"/>
      <c r="AS68" s="52"/>
      <c r="AT68" s="52"/>
      <c r="AU68" s="52"/>
      <c r="AV68" s="52"/>
      <c r="AW68" s="52"/>
      <c r="AX68" s="52"/>
      <c r="AY68" s="52"/>
      <c r="AZ68" s="52"/>
      <c r="BA68" s="52"/>
      <c r="BB68" s="52"/>
      <c r="BC68" s="52"/>
      <c r="BD68" s="52"/>
      <c r="BE68" s="52"/>
      <c r="BF68" s="52"/>
      <c r="BG68" s="52"/>
      <c r="BH68" s="52"/>
      <c r="BI68" s="52"/>
      <c r="BJ68" s="52"/>
      <c r="BK68" s="52"/>
      <c r="BL68" s="52"/>
      <c r="BM68" s="52"/>
      <c r="BN68" s="52"/>
      <c r="BO68" s="52"/>
      <c r="BP68" s="52"/>
      <c r="BQ68" s="52"/>
      <c r="BR68" s="52"/>
      <c r="BS68" s="52"/>
      <c r="BT68" s="52"/>
      <c r="BU68" s="52"/>
      <c r="BV68" s="52"/>
      <c r="BW68" s="52"/>
      <c r="BX68" s="52"/>
      <c r="BY68" s="52"/>
      <c r="BZ68" s="52"/>
      <c r="CA68" s="52"/>
      <c r="CB68" s="52"/>
      <c r="CC68" s="52"/>
      <c r="CD68" s="52"/>
      <c r="CE68" s="52"/>
      <c r="CF68" s="52"/>
      <c r="CG68" s="52"/>
      <c r="CH68" s="52"/>
      <c r="CI68" s="52"/>
      <c r="CJ68" s="52"/>
      <c r="CK68" s="52"/>
      <c r="CL68" s="52"/>
      <c r="CM68" s="52"/>
      <c r="CN68" s="52"/>
      <c r="CO68" s="52"/>
      <c r="CP68" s="52"/>
      <c r="CQ68" s="52"/>
      <c r="CR68" s="52"/>
      <c r="CS68" s="52"/>
      <c r="CT68" s="52"/>
      <c r="CU68" s="52"/>
      <c r="CV68" s="52"/>
      <c r="CW68" s="52"/>
      <c r="CX68" s="52"/>
      <c r="CY68" s="52"/>
      <c r="CZ68" s="52"/>
      <c r="DA68" s="52"/>
      <c r="DB68" s="52"/>
      <c r="DC68" s="52"/>
      <c r="DD68" s="52"/>
      <c r="DE68" s="52"/>
      <c r="DF68" s="52"/>
      <c r="DG68" s="52"/>
      <c r="DH68" s="52"/>
      <c r="DI68" s="52"/>
      <c r="DJ68" s="52"/>
      <c r="DK68" s="52"/>
      <c r="DL68" s="52"/>
      <c r="DM68" s="52"/>
      <c r="DN68" s="52"/>
      <c r="DO68" s="52"/>
      <c r="DP68" s="52"/>
      <c r="DQ68" s="52"/>
      <c r="DR68" s="52"/>
      <c r="DS68" s="52"/>
      <c r="DT68" s="52"/>
      <c r="DU68" s="52"/>
      <c r="DV68" s="52"/>
      <c r="DW68" s="52"/>
      <c r="DX68" s="52"/>
      <c r="DY68" s="52"/>
      <c r="DZ68" s="52"/>
      <c r="EA68" s="52"/>
      <c r="EB68" s="52"/>
      <c r="EC68" s="52"/>
      <c r="ED68" s="52"/>
      <c r="EE68" s="52"/>
      <c r="EF68" s="52"/>
      <c r="EG68" s="52"/>
      <c r="EH68" s="52"/>
      <c r="EI68" s="52"/>
      <c r="EJ68" s="52"/>
      <c r="EK68" s="52"/>
      <c r="EL68" s="52"/>
      <c r="EM68" s="52"/>
      <c r="EN68" s="52"/>
      <c r="EO68" s="52"/>
      <c r="EP68" s="52"/>
      <c r="EQ68" s="52"/>
      <c r="ER68" s="52"/>
      <c r="ES68" s="52"/>
      <c r="ET68" s="52"/>
      <c r="EU68" s="52"/>
      <c r="EV68" s="52"/>
      <c r="EW68" s="52"/>
      <c r="EX68" s="52"/>
      <c r="EY68" s="52"/>
      <c r="EZ68" s="52"/>
      <c r="FA68" s="52"/>
      <c r="FB68" s="52"/>
      <c r="FC68" s="52"/>
      <c r="FD68" s="52"/>
      <c r="FE68" s="52"/>
      <c r="FF68" s="52"/>
      <c r="FG68" s="52"/>
      <c r="FH68" s="52"/>
      <c r="FI68" s="52"/>
      <c r="FJ68" s="52"/>
      <c r="FK68" s="52"/>
      <c r="FL68" s="52"/>
      <c r="FM68" s="52"/>
      <c r="FN68" s="52"/>
      <c r="FO68" s="52"/>
      <c r="FP68" s="52"/>
      <c r="FQ68" s="52"/>
      <c r="FR68" s="52"/>
      <c r="FS68" s="52"/>
      <c r="FT68" s="52"/>
      <c r="FU68" s="52"/>
      <c r="FV68" s="52"/>
      <c r="FW68" s="52"/>
      <c r="FX68" s="52"/>
      <c r="FY68" s="52"/>
      <c r="FZ68" s="52"/>
      <c r="GA68" s="52"/>
      <c r="GB68" s="52"/>
      <c r="GC68" s="52"/>
      <c r="GD68" s="52"/>
      <c r="GE68" s="52"/>
      <c r="GF68" s="52"/>
      <c r="GG68" s="52"/>
      <c r="GH68" s="52"/>
      <c r="GI68" s="52"/>
      <c r="GJ68" s="52"/>
      <c r="GK68" s="52"/>
      <c r="GL68" s="52"/>
      <c r="GM68" s="52"/>
      <c r="GN68" s="52"/>
      <c r="GO68" s="52"/>
      <c r="GP68" s="52"/>
      <c r="GQ68" s="52"/>
      <c r="GR68" s="52"/>
      <c r="GS68" s="52"/>
      <c r="GT68" s="52"/>
      <c r="GU68" s="52"/>
      <c r="GV68" s="52"/>
      <c r="GW68" s="52"/>
      <c r="GX68" s="52"/>
      <c r="GY68" s="52"/>
      <c r="GZ68" s="52"/>
      <c r="HA68" s="52"/>
      <c r="HB68" s="52"/>
      <c r="HC68" s="52"/>
      <c r="HD68" s="52"/>
      <c r="HE68" s="52"/>
      <c r="HF68" s="52"/>
      <c r="HG68" s="52"/>
      <c r="HH68" s="52"/>
      <c r="HI68" s="52"/>
      <c r="HJ68" s="52"/>
      <c r="HK68" s="52"/>
      <c r="HL68" s="52"/>
      <c r="HM68" s="52"/>
      <c r="HN68" s="52"/>
      <c r="HO68" s="52"/>
      <c r="HP68" s="52"/>
      <c r="HQ68" s="52"/>
      <c r="HR68" s="52"/>
      <c r="HS68" s="52"/>
      <c r="HT68" s="52"/>
      <c r="HU68" s="52"/>
      <c r="HV68" s="52"/>
      <c r="HW68" s="52"/>
      <c r="HX68" s="52"/>
      <c r="HY68" s="52"/>
      <c r="HZ68" s="52"/>
      <c r="IA68" s="52"/>
      <c r="IB68" s="52"/>
      <c r="IC68" s="52"/>
      <c r="ID68" s="52"/>
      <c r="IE68" s="52"/>
      <c r="IF68" s="52"/>
      <c r="IG68" s="52"/>
      <c r="IH68" s="52"/>
      <c r="II68" s="52"/>
      <c r="IJ68" s="52"/>
      <c r="IK68" s="52"/>
      <c r="IL68" s="52"/>
      <c r="IM68" s="52"/>
      <c r="IN68" s="52"/>
      <c r="IO68" s="52"/>
      <c r="IP68" s="52"/>
      <c r="IQ68" s="52"/>
      <c r="IR68" s="52"/>
      <c r="IS68" s="52"/>
    </row>
    <row r="69" spans="1:253" s="73" customFormat="1" x14ac:dyDescent="0.2">
      <c r="A69" s="61" t="s">
        <v>107</v>
      </c>
      <c r="B69" s="61">
        <v>1</v>
      </c>
      <c r="C69" s="61" t="s">
        <v>108</v>
      </c>
      <c r="D69" s="176" t="s">
        <v>311</v>
      </c>
      <c r="E69" s="94">
        <v>27.23</v>
      </c>
      <c r="F69" s="50">
        <v>93</v>
      </c>
      <c r="G69" s="50">
        <v>96.89</v>
      </c>
      <c r="H69" s="51">
        <v>890000</v>
      </c>
      <c r="I69" s="95"/>
      <c r="J69" s="64">
        <f t="shared" ref="J69:J99" si="2">G69*F69/100</f>
        <v>90.107700000000008</v>
      </c>
      <c r="K69" s="64">
        <v>90.107700000000008</v>
      </c>
      <c r="L69" s="61"/>
      <c r="M69" s="61"/>
      <c r="N69" s="61"/>
      <c r="O69" s="61"/>
      <c r="P69" s="96"/>
      <c r="Q69" s="61"/>
      <c r="R69" s="61"/>
      <c r="S69" s="61"/>
      <c r="T69" s="61"/>
      <c r="U69" s="61"/>
      <c r="V69" s="61"/>
      <c r="W69" s="61"/>
      <c r="X69" s="61"/>
      <c r="Y69" s="61"/>
      <c r="Z69" s="61"/>
      <c r="AA69" s="61"/>
      <c r="AB69" s="61"/>
      <c r="AC69" s="61"/>
      <c r="AD69" s="61"/>
      <c r="AE69" s="61"/>
      <c r="AF69" s="61"/>
      <c r="AG69" s="61"/>
      <c r="AH69" s="61"/>
      <c r="AI69" s="61"/>
      <c r="AJ69" s="61"/>
      <c r="AK69" s="61"/>
      <c r="AL69" s="61"/>
      <c r="AM69" s="61"/>
      <c r="AN69" s="61"/>
      <c r="AO69" s="61"/>
      <c r="AP69" s="61"/>
      <c r="AQ69" s="61"/>
      <c r="AR69" s="61"/>
      <c r="AS69" s="61"/>
      <c r="AT69" s="61"/>
      <c r="AU69" s="61"/>
      <c r="AV69" s="61"/>
      <c r="AW69" s="61"/>
      <c r="AX69" s="61"/>
      <c r="AY69" s="61"/>
      <c r="AZ69" s="61"/>
      <c r="BA69" s="61"/>
      <c r="BB69" s="61"/>
      <c r="BC69" s="61"/>
      <c r="BD69" s="61"/>
      <c r="BE69" s="61"/>
      <c r="BF69" s="61"/>
      <c r="BG69" s="61"/>
      <c r="BH69" s="61"/>
      <c r="BI69" s="61"/>
      <c r="BJ69" s="61"/>
      <c r="BK69" s="61"/>
      <c r="BL69" s="61"/>
      <c r="BM69" s="61"/>
      <c r="BN69" s="61"/>
      <c r="BO69" s="61"/>
      <c r="BP69" s="61"/>
      <c r="BQ69" s="61"/>
      <c r="BR69" s="61"/>
      <c r="BS69" s="61"/>
      <c r="BT69" s="61"/>
      <c r="BU69" s="61"/>
      <c r="BV69" s="61"/>
      <c r="BW69" s="61"/>
      <c r="BX69" s="61"/>
      <c r="BY69" s="61"/>
      <c r="BZ69" s="61"/>
      <c r="CA69" s="61"/>
      <c r="CB69" s="61"/>
      <c r="CC69" s="61"/>
      <c r="CD69" s="61"/>
      <c r="CE69" s="61"/>
      <c r="CF69" s="61"/>
      <c r="CG69" s="61"/>
      <c r="CH69" s="61"/>
      <c r="CI69" s="61"/>
      <c r="CJ69" s="61"/>
      <c r="CK69" s="61"/>
      <c r="CL69" s="61"/>
      <c r="CM69" s="61"/>
      <c r="CN69" s="61"/>
      <c r="CO69" s="61"/>
      <c r="CP69" s="61"/>
      <c r="CQ69" s="61"/>
      <c r="CR69" s="61"/>
      <c r="CS69" s="61"/>
      <c r="CT69" s="61"/>
      <c r="CU69" s="61"/>
      <c r="CV69" s="61"/>
      <c r="CW69" s="61"/>
      <c r="CX69" s="61"/>
      <c r="CY69" s="61"/>
      <c r="CZ69" s="61"/>
      <c r="DA69" s="61"/>
      <c r="DB69" s="61"/>
      <c r="DC69" s="61"/>
      <c r="DD69" s="61"/>
      <c r="DE69" s="61"/>
      <c r="DF69" s="61"/>
      <c r="DG69" s="61"/>
      <c r="DH69" s="61"/>
      <c r="DI69" s="61"/>
      <c r="DJ69" s="61"/>
      <c r="DK69" s="61"/>
      <c r="DL69" s="61"/>
      <c r="DM69" s="61"/>
      <c r="DN69" s="61"/>
      <c r="DO69" s="61"/>
      <c r="DP69" s="61"/>
      <c r="DQ69" s="61"/>
      <c r="DR69" s="61"/>
      <c r="DS69" s="61"/>
      <c r="DT69" s="61"/>
      <c r="DU69" s="61"/>
      <c r="DV69" s="61"/>
      <c r="DW69" s="61"/>
      <c r="DX69" s="61"/>
      <c r="DY69" s="61"/>
      <c r="DZ69" s="61"/>
      <c r="EA69" s="61"/>
      <c r="EB69" s="61"/>
      <c r="EC69" s="61"/>
      <c r="ED69" s="61"/>
      <c r="EE69" s="61"/>
      <c r="EF69" s="61"/>
      <c r="EG69" s="61"/>
      <c r="EH69" s="61"/>
      <c r="EI69" s="61"/>
      <c r="EJ69" s="61"/>
      <c r="EK69" s="61"/>
      <c r="EL69" s="61"/>
      <c r="EM69" s="61"/>
      <c r="EN69" s="61"/>
      <c r="EO69" s="61"/>
      <c r="EP69" s="61"/>
      <c r="EQ69" s="61"/>
      <c r="ER69" s="61"/>
      <c r="ES69" s="61"/>
      <c r="ET69" s="61"/>
      <c r="EU69" s="61"/>
      <c r="EV69" s="61"/>
      <c r="EW69" s="61"/>
      <c r="EX69" s="61"/>
      <c r="EY69" s="61"/>
      <c r="EZ69" s="61"/>
      <c r="FA69" s="61"/>
      <c r="FB69" s="61"/>
      <c r="FC69" s="61"/>
      <c r="FD69" s="61"/>
      <c r="FE69" s="61"/>
      <c r="FF69" s="61"/>
      <c r="FG69" s="61"/>
      <c r="FH69" s="61"/>
      <c r="FI69" s="61"/>
      <c r="FJ69" s="61"/>
      <c r="FK69" s="61"/>
      <c r="FL69" s="61"/>
      <c r="FM69" s="61"/>
      <c r="FN69" s="61"/>
      <c r="FO69" s="61"/>
      <c r="FP69" s="61"/>
      <c r="FQ69" s="61"/>
      <c r="FR69" s="61"/>
      <c r="FS69" s="61"/>
      <c r="FT69" s="61"/>
      <c r="FU69" s="61"/>
      <c r="FV69" s="61"/>
      <c r="FW69" s="61"/>
      <c r="FX69" s="61"/>
      <c r="FY69" s="61"/>
      <c r="FZ69" s="61"/>
      <c r="GA69" s="61"/>
      <c r="GB69" s="61"/>
      <c r="GC69" s="61"/>
      <c r="GD69" s="61"/>
      <c r="GE69" s="61"/>
      <c r="GF69" s="61"/>
      <c r="GG69" s="61"/>
      <c r="GH69" s="61"/>
      <c r="GI69" s="61"/>
      <c r="GJ69" s="61"/>
      <c r="GK69" s="61"/>
      <c r="GL69" s="61"/>
      <c r="GM69" s="61"/>
      <c r="GN69" s="61"/>
      <c r="GO69" s="61"/>
      <c r="GP69" s="61"/>
      <c r="GQ69" s="61"/>
      <c r="GR69" s="61"/>
      <c r="GS69" s="61"/>
      <c r="GT69" s="61"/>
      <c r="GU69" s="61"/>
      <c r="GV69" s="61"/>
      <c r="GW69" s="61"/>
      <c r="GX69" s="61"/>
      <c r="GY69" s="61"/>
      <c r="GZ69" s="61"/>
      <c r="HA69" s="61"/>
      <c r="HB69" s="61"/>
      <c r="HC69" s="61"/>
      <c r="HD69" s="61"/>
      <c r="HE69" s="61"/>
      <c r="HF69" s="61"/>
      <c r="HG69" s="61"/>
      <c r="HH69" s="61"/>
      <c r="HI69" s="61"/>
      <c r="HJ69" s="61"/>
      <c r="HK69" s="61"/>
      <c r="HL69" s="61"/>
      <c r="HM69" s="61"/>
      <c r="HN69" s="61"/>
      <c r="HO69" s="61"/>
      <c r="HP69" s="61"/>
      <c r="HQ69" s="61"/>
      <c r="HR69" s="61"/>
      <c r="HS69" s="61"/>
      <c r="HT69" s="61"/>
      <c r="HU69" s="61"/>
      <c r="HV69" s="61"/>
      <c r="HW69" s="61"/>
      <c r="HX69" s="61"/>
      <c r="HY69" s="61"/>
      <c r="HZ69" s="61"/>
      <c r="IA69" s="61"/>
      <c r="IB69" s="61"/>
      <c r="IC69" s="61"/>
      <c r="ID69" s="61"/>
      <c r="IE69" s="61"/>
      <c r="IF69" s="61"/>
      <c r="IG69" s="61"/>
      <c r="IH69" s="61"/>
      <c r="II69" s="61"/>
      <c r="IJ69" s="61"/>
      <c r="IK69" s="61"/>
      <c r="IL69" s="61"/>
      <c r="IM69" s="61"/>
      <c r="IN69" s="61"/>
      <c r="IO69" s="61"/>
      <c r="IP69" s="61"/>
      <c r="IQ69" s="61"/>
      <c r="IR69" s="61"/>
      <c r="IS69" s="61"/>
    </row>
    <row r="70" spans="1:253" x14ac:dyDescent="0.2">
      <c r="A70" s="73" t="s">
        <v>383</v>
      </c>
      <c r="B70" s="73">
        <v>4</v>
      </c>
      <c r="C70" s="73" t="s">
        <v>384</v>
      </c>
      <c r="D70" s="183" t="s">
        <v>385</v>
      </c>
      <c r="E70" s="98">
        <v>45.49</v>
      </c>
      <c r="F70" s="99">
        <v>85</v>
      </c>
      <c r="G70" s="99">
        <v>99.1</v>
      </c>
      <c r="H70" s="100">
        <v>534100</v>
      </c>
      <c r="I70" s="101"/>
      <c r="J70" s="102">
        <f t="shared" si="2"/>
        <v>84.234999999999999</v>
      </c>
      <c r="K70" s="102">
        <v>85</v>
      </c>
      <c r="L70" s="73"/>
      <c r="M70" s="73"/>
      <c r="N70" s="73"/>
      <c r="O70" s="73"/>
      <c r="P70" s="103"/>
      <c r="Q70" s="73"/>
      <c r="R70" s="73"/>
      <c r="S70" s="73"/>
      <c r="T70" s="73"/>
      <c r="U70" s="73"/>
      <c r="V70" s="73"/>
      <c r="W70" s="73"/>
      <c r="X70" s="73"/>
      <c r="Y70" s="73"/>
      <c r="Z70" s="73"/>
      <c r="AA70" s="73"/>
      <c r="AB70" s="73"/>
      <c r="AC70" s="73"/>
      <c r="AD70" s="73"/>
      <c r="AE70" s="73"/>
      <c r="AF70" s="73"/>
      <c r="AG70" s="73"/>
      <c r="AH70" s="73"/>
      <c r="AI70" s="73"/>
      <c r="AJ70" s="73"/>
      <c r="AK70" s="73"/>
      <c r="AL70" s="73"/>
      <c r="AM70" s="73"/>
      <c r="AN70" s="73"/>
      <c r="AO70" s="73"/>
      <c r="AP70" s="73"/>
      <c r="AQ70" s="73"/>
      <c r="AR70" s="73"/>
      <c r="AS70" s="73"/>
      <c r="AT70" s="73"/>
      <c r="AU70" s="73"/>
      <c r="AV70" s="73"/>
      <c r="AW70" s="73"/>
      <c r="AX70" s="73"/>
      <c r="AY70" s="73"/>
      <c r="AZ70" s="73"/>
      <c r="BA70" s="73"/>
      <c r="BB70" s="73"/>
      <c r="BC70" s="73"/>
      <c r="BD70" s="73"/>
      <c r="BE70" s="73"/>
      <c r="BF70" s="73"/>
      <c r="BG70" s="73"/>
      <c r="BH70" s="73"/>
      <c r="BI70" s="73"/>
      <c r="BJ70" s="73"/>
      <c r="BK70" s="73"/>
      <c r="BL70" s="73"/>
      <c r="BM70" s="73"/>
      <c r="BN70" s="73"/>
      <c r="BO70" s="73"/>
      <c r="BP70" s="73"/>
      <c r="BQ70" s="73"/>
      <c r="BR70" s="73"/>
      <c r="BS70" s="73"/>
      <c r="BT70" s="73"/>
      <c r="BU70" s="73"/>
      <c r="BV70" s="73"/>
      <c r="BW70" s="73"/>
      <c r="BX70" s="73"/>
      <c r="BY70" s="73"/>
      <c r="BZ70" s="73"/>
      <c r="CA70" s="73"/>
      <c r="CB70" s="73"/>
      <c r="CC70" s="73"/>
      <c r="CD70" s="73"/>
      <c r="CE70" s="73"/>
      <c r="CF70" s="73"/>
      <c r="CG70" s="73"/>
      <c r="CH70" s="73"/>
      <c r="CI70" s="73"/>
      <c r="CJ70" s="73"/>
      <c r="CK70" s="73"/>
      <c r="CL70" s="73"/>
      <c r="CM70" s="73"/>
      <c r="CN70" s="73"/>
      <c r="CO70" s="73"/>
      <c r="CP70" s="73"/>
      <c r="CQ70" s="73"/>
      <c r="CR70" s="73"/>
      <c r="CS70" s="73"/>
      <c r="CT70" s="73"/>
      <c r="CU70" s="73"/>
      <c r="CV70" s="73"/>
      <c r="CW70" s="73"/>
      <c r="CX70" s="73"/>
      <c r="CY70" s="73"/>
      <c r="CZ70" s="73"/>
      <c r="DA70" s="73"/>
      <c r="DB70" s="73"/>
      <c r="DC70" s="73"/>
      <c r="DD70" s="73"/>
      <c r="DE70" s="73"/>
      <c r="DF70" s="73"/>
      <c r="DG70" s="73"/>
      <c r="DH70" s="73"/>
      <c r="DI70" s="73"/>
      <c r="DJ70" s="73"/>
      <c r="DK70" s="73"/>
      <c r="DL70" s="73"/>
      <c r="DM70" s="73"/>
      <c r="DN70" s="73"/>
      <c r="DO70" s="73"/>
      <c r="DP70" s="73"/>
      <c r="DQ70" s="73"/>
      <c r="DR70" s="73"/>
      <c r="DS70" s="73"/>
      <c r="DT70" s="73"/>
      <c r="DU70" s="73"/>
      <c r="DV70" s="73"/>
      <c r="DW70" s="73"/>
      <c r="DX70" s="73"/>
      <c r="DY70" s="73"/>
      <c r="DZ70" s="73"/>
      <c r="EA70" s="73"/>
      <c r="EB70" s="73"/>
      <c r="EC70" s="73"/>
      <c r="ED70" s="73"/>
      <c r="EE70" s="73"/>
      <c r="EF70" s="73"/>
      <c r="EG70" s="73"/>
      <c r="EH70" s="73"/>
      <c r="EI70" s="73"/>
      <c r="EJ70" s="73"/>
      <c r="EK70" s="73"/>
      <c r="EL70" s="73"/>
      <c r="EM70" s="73"/>
      <c r="EN70" s="73"/>
      <c r="EO70" s="73"/>
      <c r="EP70" s="73"/>
      <c r="EQ70" s="73"/>
      <c r="ER70" s="73"/>
      <c r="ES70" s="73"/>
      <c r="ET70" s="73"/>
      <c r="EU70" s="73"/>
      <c r="EV70" s="73"/>
      <c r="EW70" s="73"/>
      <c r="EX70" s="73"/>
      <c r="EY70" s="73"/>
      <c r="EZ70" s="73"/>
      <c r="FA70" s="73"/>
      <c r="FB70" s="73"/>
      <c r="FC70" s="73"/>
      <c r="FD70" s="73"/>
      <c r="FE70" s="73"/>
      <c r="FF70" s="73"/>
      <c r="FG70" s="73"/>
      <c r="FH70" s="73"/>
      <c r="FI70" s="73"/>
      <c r="FJ70" s="73"/>
      <c r="FK70" s="73"/>
      <c r="FL70" s="73"/>
      <c r="FM70" s="73"/>
      <c r="FN70" s="73"/>
      <c r="FO70" s="73"/>
      <c r="FP70" s="73"/>
      <c r="FQ70" s="73"/>
      <c r="FR70" s="73"/>
      <c r="FS70" s="73"/>
      <c r="FT70" s="73"/>
      <c r="FU70" s="73"/>
      <c r="FV70" s="73"/>
      <c r="FW70" s="73"/>
      <c r="FX70" s="73"/>
      <c r="FY70" s="73"/>
      <c r="FZ70" s="73"/>
      <c r="GA70" s="73"/>
      <c r="GB70" s="73"/>
      <c r="GC70" s="73"/>
      <c r="GD70" s="73"/>
      <c r="GE70" s="73"/>
      <c r="GF70" s="73"/>
      <c r="GG70" s="73"/>
      <c r="GH70" s="73"/>
      <c r="GI70" s="73"/>
      <c r="GJ70" s="73"/>
      <c r="GK70" s="73"/>
      <c r="GL70" s="73"/>
      <c r="GM70" s="73"/>
      <c r="GN70" s="73"/>
      <c r="GO70" s="73"/>
      <c r="GP70" s="73"/>
      <c r="GQ70" s="73"/>
      <c r="GR70" s="73"/>
      <c r="GS70" s="73"/>
      <c r="GT70" s="73"/>
      <c r="GU70" s="73"/>
      <c r="GV70" s="73"/>
      <c r="GW70" s="73"/>
      <c r="GX70" s="73"/>
      <c r="GY70" s="73"/>
      <c r="GZ70" s="73"/>
      <c r="HA70" s="73"/>
      <c r="HB70" s="73"/>
      <c r="HC70" s="73"/>
      <c r="HD70" s="73"/>
      <c r="HE70" s="73"/>
      <c r="HF70" s="73"/>
      <c r="HG70" s="73"/>
      <c r="HH70" s="73"/>
      <c r="HI70" s="73"/>
      <c r="HJ70" s="73"/>
      <c r="HK70" s="73"/>
      <c r="HL70" s="73"/>
      <c r="HM70" s="73"/>
      <c r="HN70" s="73"/>
      <c r="HO70" s="73"/>
      <c r="HP70" s="73"/>
      <c r="HQ70" s="73"/>
      <c r="HR70" s="73"/>
      <c r="HS70" s="73"/>
      <c r="HT70" s="73"/>
      <c r="HU70" s="73"/>
      <c r="HV70" s="73"/>
      <c r="HW70" s="73"/>
      <c r="HX70" s="73"/>
      <c r="HY70" s="73"/>
      <c r="HZ70" s="73"/>
      <c r="IA70" s="73"/>
      <c r="IB70" s="73"/>
      <c r="IC70" s="73"/>
      <c r="ID70" s="73"/>
      <c r="IE70" s="73"/>
      <c r="IF70" s="73"/>
      <c r="IG70" s="73"/>
      <c r="IH70" s="73"/>
      <c r="II70" s="73"/>
      <c r="IJ70" s="73"/>
      <c r="IK70" s="73"/>
      <c r="IL70" s="73"/>
      <c r="IM70" s="73"/>
      <c r="IN70" s="73"/>
      <c r="IO70" s="73"/>
      <c r="IP70" s="73"/>
      <c r="IQ70" s="73"/>
      <c r="IR70" s="73"/>
      <c r="IS70" s="73"/>
    </row>
    <row r="71" spans="1:253" s="74" customFormat="1" x14ac:dyDescent="0.2">
      <c r="A71" s="61" t="s">
        <v>190</v>
      </c>
      <c r="B71" s="61">
        <v>1</v>
      </c>
      <c r="C71" s="61" t="s">
        <v>513</v>
      </c>
      <c r="D71" s="176" t="s">
        <v>512</v>
      </c>
      <c r="E71" s="94">
        <v>22.21</v>
      </c>
      <c r="F71" s="50">
        <v>88</v>
      </c>
      <c r="G71" s="50">
        <v>99.61</v>
      </c>
      <c r="H71" s="51">
        <v>115000</v>
      </c>
      <c r="I71" s="95"/>
      <c r="J71" s="64">
        <f t="shared" si="2"/>
        <v>87.656800000000004</v>
      </c>
      <c r="K71" s="64">
        <v>81.377600000000001</v>
      </c>
      <c r="L71" s="61"/>
      <c r="M71" s="61"/>
      <c r="N71" s="61"/>
      <c r="O71" s="61"/>
      <c r="P71" s="96"/>
      <c r="Q71" s="61"/>
      <c r="R71" s="61"/>
      <c r="S71" s="61"/>
      <c r="T71" s="61"/>
      <c r="U71" s="61"/>
      <c r="V71" s="61"/>
      <c r="W71" s="61"/>
      <c r="X71" s="61"/>
      <c r="Y71" s="61"/>
      <c r="Z71" s="61"/>
      <c r="AA71" s="61"/>
      <c r="AB71" s="61"/>
      <c r="AC71" s="61"/>
      <c r="AD71" s="61"/>
      <c r="AE71" s="61"/>
      <c r="AF71" s="61"/>
      <c r="AG71" s="61"/>
      <c r="AH71" s="61"/>
      <c r="AI71" s="61"/>
      <c r="AJ71" s="61"/>
      <c r="AK71" s="61"/>
      <c r="AL71" s="61"/>
      <c r="AM71" s="61"/>
      <c r="AN71" s="61"/>
      <c r="AO71" s="61"/>
      <c r="AP71" s="61"/>
      <c r="AQ71" s="61"/>
      <c r="AR71" s="61"/>
      <c r="AS71" s="61"/>
      <c r="AT71" s="61"/>
      <c r="AU71" s="61"/>
      <c r="AV71" s="61"/>
      <c r="AW71" s="61"/>
      <c r="AX71" s="61"/>
      <c r="AY71" s="61"/>
      <c r="AZ71" s="61"/>
      <c r="BA71" s="61"/>
      <c r="BB71" s="61"/>
      <c r="BC71" s="61"/>
      <c r="BD71" s="61"/>
      <c r="BE71" s="61"/>
      <c r="BF71" s="61"/>
      <c r="BG71" s="61"/>
      <c r="BH71" s="61"/>
      <c r="BI71" s="61"/>
      <c r="BJ71" s="61"/>
      <c r="BK71" s="61"/>
      <c r="BL71" s="61"/>
      <c r="BM71" s="61"/>
      <c r="BN71" s="61"/>
      <c r="BO71" s="61"/>
      <c r="BP71" s="61"/>
      <c r="BQ71" s="61"/>
      <c r="BR71" s="61"/>
      <c r="BS71" s="61"/>
      <c r="BT71" s="61"/>
      <c r="BU71" s="61"/>
      <c r="BV71" s="61"/>
      <c r="BW71" s="61"/>
      <c r="BX71" s="61"/>
      <c r="BY71" s="61"/>
      <c r="BZ71" s="61"/>
      <c r="CA71" s="61"/>
      <c r="CB71" s="61"/>
      <c r="CC71" s="61"/>
      <c r="CD71" s="61"/>
      <c r="CE71" s="61"/>
      <c r="CF71" s="61"/>
      <c r="CG71" s="61"/>
      <c r="CH71" s="61"/>
      <c r="CI71" s="61"/>
      <c r="CJ71" s="61"/>
      <c r="CK71" s="61"/>
      <c r="CL71" s="61"/>
      <c r="CM71" s="61"/>
      <c r="CN71" s="61"/>
      <c r="CO71" s="61"/>
      <c r="CP71" s="61"/>
      <c r="CQ71" s="61"/>
      <c r="CR71" s="61"/>
      <c r="CS71" s="61"/>
      <c r="CT71" s="61"/>
      <c r="CU71" s="61"/>
      <c r="CV71" s="61"/>
      <c r="CW71" s="61"/>
      <c r="CX71" s="61"/>
      <c r="CY71" s="61"/>
      <c r="CZ71" s="61"/>
      <c r="DA71" s="61"/>
      <c r="DB71" s="61"/>
      <c r="DC71" s="61"/>
      <c r="DD71" s="61"/>
      <c r="DE71" s="61"/>
      <c r="DF71" s="61"/>
      <c r="DG71" s="61"/>
      <c r="DH71" s="61"/>
      <c r="DI71" s="61"/>
      <c r="DJ71" s="61"/>
      <c r="DK71" s="61"/>
      <c r="DL71" s="61"/>
      <c r="DM71" s="61"/>
      <c r="DN71" s="61"/>
      <c r="DO71" s="61"/>
      <c r="DP71" s="61"/>
      <c r="DQ71" s="61"/>
      <c r="DR71" s="61"/>
      <c r="DS71" s="61"/>
      <c r="DT71" s="61"/>
      <c r="DU71" s="61"/>
      <c r="DV71" s="61"/>
      <c r="DW71" s="61"/>
      <c r="DX71" s="61"/>
      <c r="DY71" s="61"/>
      <c r="DZ71" s="61"/>
      <c r="EA71" s="61"/>
      <c r="EB71" s="61"/>
      <c r="EC71" s="61"/>
      <c r="ED71" s="61"/>
      <c r="EE71" s="61"/>
      <c r="EF71" s="61"/>
      <c r="EG71" s="61"/>
      <c r="EH71" s="61"/>
      <c r="EI71" s="61"/>
      <c r="EJ71" s="61"/>
      <c r="EK71" s="61"/>
      <c r="EL71" s="61"/>
      <c r="EM71" s="61"/>
      <c r="EN71" s="61"/>
      <c r="EO71" s="61"/>
      <c r="EP71" s="61"/>
      <c r="EQ71" s="61"/>
      <c r="ER71" s="61"/>
      <c r="ES71" s="61"/>
      <c r="ET71" s="61"/>
      <c r="EU71" s="61"/>
      <c r="EV71" s="61"/>
      <c r="EW71" s="61"/>
      <c r="EX71" s="61"/>
      <c r="EY71" s="61"/>
      <c r="EZ71" s="61"/>
      <c r="FA71" s="61"/>
      <c r="FB71" s="61"/>
      <c r="FC71" s="61"/>
      <c r="FD71" s="61"/>
      <c r="FE71" s="61"/>
      <c r="FF71" s="61"/>
      <c r="FG71" s="61"/>
      <c r="FH71" s="61"/>
      <c r="FI71" s="61"/>
      <c r="FJ71" s="61"/>
      <c r="FK71" s="61"/>
      <c r="FL71" s="61"/>
      <c r="FM71" s="61"/>
      <c r="FN71" s="61"/>
      <c r="FO71" s="61"/>
      <c r="FP71" s="61"/>
      <c r="FQ71" s="61"/>
      <c r="FR71" s="61"/>
      <c r="FS71" s="61"/>
      <c r="FT71" s="61"/>
      <c r="FU71" s="61"/>
      <c r="FV71" s="61"/>
      <c r="FW71" s="61"/>
      <c r="FX71" s="61"/>
      <c r="FY71" s="61"/>
      <c r="FZ71" s="61"/>
      <c r="GA71" s="61"/>
      <c r="GB71" s="61"/>
      <c r="GC71" s="61"/>
      <c r="GD71" s="61"/>
      <c r="GE71" s="61"/>
      <c r="GF71" s="61"/>
      <c r="GG71" s="61"/>
      <c r="GH71" s="61"/>
      <c r="GI71" s="61"/>
      <c r="GJ71" s="61"/>
      <c r="GK71" s="61"/>
      <c r="GL71" s="61"/>
      <c r="GM71" s="61"/>
      <c r="GN71" s="61"/>
      <c r="GO71" s="61"/>
      <c r="GP71" s="61"/>
      <c r="GQ71" s="61"/>
      <c r="GR71" s="61"/>
      <c r="GS71" s="61"/>
      <c r="GT71" s="61"/>
      <c r="GU71" s="61"/>
      <c r="GV71" s="61"/>
      <c r="GW71" s="61"/>
      <c r="GX71" s="61"/>
      <c r="GY71" s="61"/>
      <c r="GZ71" s="61"/>
      <c r="HA71" s="61"/>
      <c r="HB71" s="61"/>
      <c r="HC71" s="61"/>
      <c r="HD71" s="61"/>
      <c r="HE71" s="61"/>
      <c r="HF71" s="61"/>
      <c r="HG71" s="61"/>
      <c r="HH71" s="61"/>
      <c r="HI71" s="61"/>
      <c r="HJ71" s="61"/>
      <c r="HK71" s="61"/>
      <c r="HL71" s="61"/>
      <c r="HM71" s="61"/>
      <c r="HN71" s="61"/>
      <c r="HO71" s="61"/>
      <c r="HP71" s="61"/>
      <c r="HQ71" s="61"/>
      <c r="HR71" s="61"/>
      <c r="HS71" s="61"/>
      <c r="HT71" s="61"/>
      <c r="HU71" s="61"/>
      <c r="HV71" s="61"/>
      <c r="HW71" s="61"/>
      <c r="HX71" s="61"/>
      <c r="HY71" s="61"/>
      <c r="HZ71" s="61"/>
      <c r="IA71" s="61"/>
      <c r="IB71" s="61"/>
      <c r="IC71" s="61"/>
      <c r="ID71" s="61"/>
      <c r="IE71" s="61"/>
      <c r="IF71" s="61"/>
      <c r="IG71" s="61"/>
      <c r="IH71" s="61"/>
      <c r="II71" s="61"/>
      <c r="IJ71" s="61"/>
      <c r="IK71" s="61"/>
      <c r="IL71" s="61"/>
      <c r="IM71" s="61"/>
      <c r="IN71" s="61"/>
      <c r="IO71" s="61"/>
      <c r="IP71" s="61"/>
      <c r="IQ71" s="61"/>
      <c r="IR71" s="61"/>
      <c r="IS71" s="61"/>
    </row>
    <row r="72" spans="1:253" x14ac:dyDescent="0.2">
      <c r="A72" s="74" t="s">
        <v>191</v>
      </c>
      <c r="B72" s="74">
        <v>3</v>
      </c>
      <c r="C72" s="74" t="s">
        <v>41</v>
      </c>
      <c r="D72" s="184" t="s">
        <v>312</v>
      </c>
      <c r="E72" s="106">
        <v>6.9</v>
      </c>
      <c r="F72" s="107">
        <v>93</v>
      </c>
      <c r="G72" s="107">
        <v>99.83</v>
      </c>
      <c r="H72" s="108">
        <v>25758</v>
      </c>
      <c r="I72" s="109"/>
      <c r="J72" s="110">
        <f t="shared" si="2"/>
        <v>92.84190000000001</v>
      </c>
      <c r="K72" s="110">
        <v>92.84190000000001</v>
      </c>
      <c r="L72" s="74"/>
      <c r="M72" s="74"/>
      <c r="N72" s="74"/>
      <c r="O72" s="74"/>
      <c r="P72" s="111"/>
      <c r="Q72" s="74"/>
      <c r="R72" s="74"/>
      <c r="S72" s="74"/>
      <c r="T72" s="74"/>
      <c r="U72" s="74"/>
      <c r="V72" s="74"/>
      <c r="W72" s="74"/>
      <c r="X72" s="74"/>
      <c r="Y72" s="74"/>
      <c r="Z72" s="74"/>
      <c r="AA72" s="74"/>
      <c r="AB72" s="74"/>
      <c r="AC72" s="74"/>
      <c r="AD72" s="74"/>
      <c r="AE72" s="74"/>
      <c r="AF72" s="74"/>
      <c r="AG72" s="74"/>
      <c r="AH72" s="74"/>
      <c r="AI72" s="74"/>
      <c r="AJ72" s="74"/>
      <c r="AK72" s="74"/>
      <c r="AL72" s="74"/>
      <c r="AM72" s="74"/>
      <c r="AN72" s="74"/>
      <c r="AO72" s="74"/>
      <c r="AP72" s="74"/>
      <c r="AQ72" s="74"/>
      <c r="AR72" s="74"/>
      <c r="AS72" s="74"/>
      <c r="AT72" s="74"/>
      <c r="AU72" s="74"/>
      <c r="AV72" s="74"/>
      <c r="AW72" s="74"/>
      <c r="AX72" s="74"/>
      <c r="AY72" s="74"/>
      <c r="AZ72" s="74"/>
      <c r="BA72" s="74"/>
      <c r="BB72" s="74"/>
      <c r="BC72" s="74"/>
      <c r="BD72" s="74"/>
      <c r="BE72" s="74"/>
      <c r="BF72" s="74"/>
      <c r="BG72" s="74"/>
      <c r="BH72" s="74"/>
      <c r="BI72" s="74"/>
      <c r="BJ72" s="74"/>
      <c r="BK72" s="74"/>
      <c r="BL72" s="74"/>
      <c r="BM72" s="74"/>
      <c r="BN72" s="74"/>
      <c r="BO72" s="74"/>
      <c r="BP72" s="74"/>
      <c r="BQ72" s="74"/>
      <c r="BR72" s="74"/>
      <c r="BS72" s="74"/>
      <c r="BT72" s="74"/>
      <c r="BU72" s="74"/>
      <c r="BV72" s="74"/>
      <c r="BW72" s="74"/>
      <c r="BX72" s="74"/>
      <c r="BY72" s="74"/>
      <c r="BZ72" s="74"/>
      <c r="CA72" s="74"/>
      <c r="CB72" s="74"/>
      <c r="CC72" s="74"/>
      <c r="CD72" s="74"/>
      <c r="CE72" s="74"/>
      <c r="CF72" s="74"/>
      <c r="CG72" s="74"/>
      <c r="CH72" s="74"/>
      <c r="CI72" s="74"/>
      <c r="CJ72" s="74"/>
      <c r="CK72" s="74"/>
      <c r="CL72" s="74"/>
      <c r="CM72" s="74"/>
      <c r="CN72" s="74"/>
      <c r="CO72" s="74"/>
      <c r="CP72" s="74"/>
      <c r="CQ72" s="74"/>
      <c r="CR72" s="74"/>
      <c r="CS72" s="74"/>
      <c r="CT72" s="74"/>
      <c r="CU72" s="74"/>
      <c r="CV72" s="74"/>
      <c r="CW72" s="74"/>
      <c r="CX72" s="74"/>
      <c r="CY72" s="74"/>
      <c r="CZ72" s="74"/>
      <c r="DA72" s="74"/>
      <c r="DB72" s="74"/>
      <c r="DC72" s="74"/>
      <c r="DD72" s="74"/>
      <c r="DE72" s="74"/>
      <c r="DF72" s="74"/>
      <c r="DG72" s="74"/>
      <c r="DH72" s="74"/>
      <c r="DI72" s="74"/>
      <c r="DJ72" s="74"/>
      <c r="DK72" s="74"/>
      <c r="DL72" s="74"/>
      <c r="DM72" s="74"/>
      <c r="DN72" s="74"/>
      <c r="DO72" s="74"/>
      <c r="DP72" s="74"/>
      <c r="DQ72" s="74"/>
      <c r="DR72" s="74"/>
      <c r="DS72" s="74"/>
      <c r="DT72" s="74"/>
      <c r="DU72" s="74"/>
      <c r="DV72" s="74"/>
      <c r="DW72" s="74"/>
      <c r="DX72" s="74"/>
      <c r="DY72" s="74"/>
      <c r="DZ72" s="74"/>
      <c r="EA72" s="74"/>
      <c r="EB72" s="74"/>
      <c r="EC72" s="74"/>
      <c r="ED72" s="74"/>
      <c r="EE72" s="74"/>
      <c r="EF72" s="74"/>
      <c r="EG72" s="74"/>
      <c r="EH72" s="74"/>
      <c r="EI72" s="74"/>
      <c r="EJ72" s="74"/>
      <c r="EK72" s="74"/>
      <c r="EL72" s="74"/>
      <c r="EM72" s="74"/>
      <c r="EN72" s="74"/>
      <c r="EO72" s="74"/>
      <c r="EP72" s="74"/>
      <c r="EQ72" s="74"/>
      <c r="ER72" s="74"/>
      <c r="ES72" s="74"/>
      <c r="ET72" s="74"/>
      <c r="EU72" s="74"/>
      <c r="EV72" s="74"/>
      <c r="EW72" s="74"/>
      <c r="EX72" s="74"/>
      <c r="EY72" s="74"/>
      <c r="EZ72" s="74"/>
      <c r="FA72" s="74"/>
      <c r="FB72" s="74"/>
      <c r="FC72" s="74"/>
      <c r="FD72" s="74"/>
      <c r="FE72" s="74"/>
      <c r="FF72" s="74"/>
      <c r="FG72" s="74"/>
      <c r="FH72" s="74"/>
      <c r="FI72" s="74"/>
      <c r="FJ72" s="74"/>
      <c r="FK72" s="74"/>
      <c r="FL72" s="74"/>
      <c r="FM72" s="74"/>
      <c r="FN72" s="74"/>
      <c r="FO72" s="74"/>
      <c r="FP72" s="74"/>
      <c r="FQ72" s="74"/>
      <c r="FR72" s="74"/>
      <c r="FS72" s="74"/>
      <c r="FT72" s="74"/>
      <c r="FU72" s="74"/>
      <c r="FV72" s="74"/>
      <c r="FW72" s="74"/>
      <c r="FX72" s="74"/>
      <c r="FY72" s="74"/>
      <c r="FZ72" s="74"/>
      <c r="GA72" s="74"/>
      <c r="GB72" s="74"/>
      <c r="GC72" s="74"/>
      <c r="GD72" s="74"/>
      <c r="GE72" s="74"/>
      <c r="GF72" s="74"/>
      <c r="GG72" s="74"/>
      <c r="GH72" s="74"/>
      <c r="GI72" s="74"/>
      <c r="GJ72" s="74"/>
      <c r="GK72" s="74"/>
      <c r="GL72" s="74"/>
      <c r="GM72" s="74"/>
      <c r="GN72" s="74"/>
      <c r="GO72" s="74"/>
      <c r="GP72" s="74"/>
      <c r="GQ72" s="74"/>
      <c r="GR72" s="74"/>
      <c r="GS72" s="74"/>
      <c r="GT72" s="74"/>
      <c r="GU72" s="74"/>
      <c r="GV72" s="74"/>
      <c r="GW72" s="74"/>
      <c r="GX72" s="74"/>
      <c r="GY72" s="74"/>
      <c r="GZ72" s="74"/>
      <c r="HA72" s="74"/>
      <c r="HB72" s="74"/>
      <c r="HC72" s="74"/>
      <c r="HD72" s="74"/>
      <c r="HE72" s="74"/>
      <c r="HF72" s="74"/>
      <c r="HG72" s="74"/>
      <c r="HH72" s="74"/>
      <c r="HI72" s="74"/>
      <c r="HJ72" s="74"/>
      <c r="HK72" s="74"/>
      <c r="HL72" s="74"/>
      <c r="HM72" s="74"/>
      <c r="HN72" s="74"/>
      <c r="HO72" s="74"/>
      <c r="HP72" s="74"/>
      <c r="HQ72" s="74"/>
      <c r="HR72" s="74"/>
      <c r="HS72" s="74"/>
      <c r="HT72" s="74"/>
      <c r="HU72" s="74"/>
      <c r="HV72" s="74"/>
      <c r="HW72" s="74"/>
      <c r="HX72" s="74"/>
      <c r="HY72" s="74"/>
      <c r="HZ72" s="74"/>
      <c r="IA72" s="74"/>
      <c r="IB72" s="74"/>
      <c r="IC72" s="74"/>
      <c r="ID72" s="74"/>
      <c r="IE72" s="74"/>
      <c r="IF72" s="74"/>
      <c r="IG72" s="74"/>
      <c r="IH72" s="74"/>
      <c r="II72" s="74"/>
      <c r="IJ72" s="74"/>
      <c r="IK72" s="74"/>
      <c r="IL72" s="74"/>
      <c r="IM72" s="74"/>
      <c r="IN72" s="74"/>
      <c r="IO72" s="74"/>
      <c r="IP72" s="74"/>
      <c r="IQ72" s="74"/>
      <c r="IR72" s="74"/>
      <c r="IS72" s="74"/>
    </row>
    <row r="73" spans="1:253" x14ac:dyDescent="0.2">
      <c r="A73" s="61" t="s">
        <v>357</v>
      </c>
      <c r="B73" s="61">
        <v>1</v>
      </c>
      <c r="C73" s="61" t="s">
        <v>358</v>
      </c>
      <c r="D73" s="176" t="s">
        <v>359</v>
      </c>
      <c r="E73" s="94">
        <v>7.2</v>
      </c>
      <c r="F73" s="50">
        <v>94</v>
      </c>
      <c r="G73" s="50">
        <v>97.07</v>
      </c>
      <c r="H73" s="51">
        <v>122000</v>
      </c>
      <c r="J73" s="64">
        <f t="shared" si="2"/>
        <v>91.245800000000003</v>
      </c>
      <c r="K73" s="64">
        <v>91.245800000000003</v>
      </c>
      <c r="P73" s="96"/>
    </row>
    <row r="74" spans="1:253" x14ac:dyDescent="0.2">
      <c r="A74" s="61" t="s">
        <v>91</v>
      </c>
      <c r="B74" s="61">
        <v>1</v>
      </c>
      <c r="C74" s="61" t="s">
        <v>92</v>
      </c>
      <c r="D74" s="176" t="s">
        <v>350</v>
      </c>
      <c r="E74" s="62">
        <v>3.29</v>
      </c>
      <c r="F74" s="50">
        <v>93</v>
      </c>
      <c r="G74" s="50">
        <v>95.57</v>
      </c>
      <c r="H74" s="51">
        <v>2788700</v>
      </c>
      <c r="J74" s="64">
        <f t="shared" si="2"/>
        <v>88.880099999999999</v>
      </c>
      <c r="K74" s="64">
        <v>88.880099999999999</v>
      </c>
      <c r="P74" s="96"/>
    </row>
    <row r="75" spans="1:253" s="52" customFormat="1" x14ac:dyDescent="0.2">
      <c r="A75" s="61" t="s">
        <v>193</v>
      </c>
      <c r="B75" s="61">
        <v>1</v>
      </c>
      <c r="C75" s="61" t="s">
        <v>42</v>
      </c>
      <c r="D75" s="176" t="s">
        <v>313</v>
      </c>
      <c r="E75" s="62">
        <v>3.95</v>
      </c>
      <c r="F75" s="50">
        <v>93</v>
      </c>
      <c r="G75" s="50">
        <v>93.45</v>
      </c>
      <c r="H75" s="51">
        <v>654000</v>
      </c>
      <c r="I75" s="95"/>
      <c r="J75" s="64">
        <f t="shared" si="2"/>
        <v>86.908500000000004</v>
      </c>
      <c r="K75" s="64">
        <v>83.895299999999992</v>
      </c>
      <c r="L75" s="61"/>
      <c r="M75" s="61" t="s">
        <v>192</v>
      </c>
      <c r="N75" s="61"/>
      <c r="O75" s="61"/>
      <c r="P75" s="96"/>
      <c r="Q75" s="61"/>
      <c r="R75" s="61"/>
      <c r="S75" s="61"/>
      <c r="T75" s="61"/>
      <c r="U75" s="61"/>
      <c r="V75" s="61"/>
      <c r="W75" s="61"/>
      <c r="X75" s="61"/>
      <c r="Y75" s="61"/>
      <c r="Z75" s="61"/>
      <c r="AA75" s="61"/>
      <c r="AB75" s="61"/>
      <c r="AC75" s="61"/>
      <c r="AD75" s="61"/>
      <c r="AE75" s="61"/>
      <c r="AF75" s="61"/>
      <c r="AG75" s="61"/>
      <c r="AH75" s="61"/>
      <c r="AI75" s="61"/>
      <c r="AJ75" s="61"/>
      <c r="AK75" s="61"/>
      <c r="AL75" s="61"/>
      <c r="AM75" s="61"/>
      <c r="AN75" s="61"/>
      <c r="AO75" s="61"/>
      <c r="AP75" s="61"/>
      <c r="AQ75" s="61"/>
      <c r="AR75" s="61"/>
      <c r="AS75" s="61"/>
      <c r="AT75" s="61"/>
      <c r="AU75" s="61"/>
      <c r="AV75" s="61"/>
      <c r="AW75" s="61"/>
      <c r="AX75" s="61"/>
      <c r="AY75" s="61"/>
      <c r="AZ75" s="61"/>
      <c r="BA75" s="61"/>
      <c r="BB75" s="61"/>
      <c r="BC75" s="61"/>
      <c r="BD75" s="61"/>
      <c r="BE75" s="61"/>
      <c r="BF75" s="61"/>
      <c r="BG75" s="61"/>
      <c r="BH75" s="61"/>
      <c r="BI75" s="61"/>
      <c r="BJ75" s="61"/>
      <c r="BK75" s="61"/>
      <c r="BL75" s="61"/>
      <c r="BM75" s="61"/>
      <c r="BN75" s="61"/>
      <c r="BO75" s="61"/>
      <c r="BP75" s="61"/>
      <c r="BQ75" s="61"/>
      <c r="BR75" s="61"/>
      <c r="BS75" s="61"/>
      <c r="BT75" s="61"/>
      <c r="BU75" s="61"/>
      <c r="BV75" s="61"/>
      <c r="BW75" s="61"/>
      <c r="BX75" s="61"/>
      <c r="BY75" s="61"/>
      <c r="BZ75" s="61"/>
      <c r="CA75" s="61"/>
      <c r="CB75" s="61"/>
      <c r="CC75" s="61"/>
      <c r="CD75" s="61"/>
      <c r="CE75" s="61"/>
      <c r="CF75" s="61"/>
      <c r="CG75" s="61"/>
      <c r="CH75" s="61"/>
      <c r="CI75" s="61"/>
      <c r="CJ75" s="61"/>
      <c r="CK75" s="61"/>
      <c r="CL75" s="61"/>
      <c r="CM75" s="61"/>
      <c r="CN75" s="61"/>
      <c r="CO75" s="61"/>
      <c r="CP75" s="61"/>
      <c r="CQ75" s="61"/>
      <c r="CR75" s="61"/>
      <c r="CS75" s="61"/>
      <c r="CT75" s="61"/>
      <c r="CU75" s="61"/>
      <c r="CV75" s="61"/>
      <c r="CW75" s="61"/>
      <c r="CX75" s="61"/>
      <c r="CY75" s="61"/>
      <c r="CZ75" s="61"/>
      <c r="DA75" s="61"/>
      <c r="DB75" s="61"/>
      <c r="DC75" s="61"/>
      <c r="DD75" s="61"/>
      <c r="DE75" s="61"/>
      <c r="DF75" s="61"/>
      <c r="DG75" s="61"/>
      <c r="DH75" s="61"/>
      <c r="DI75" s="61"/>
      <c r="DJ75" s="61"/>
      <c r="DK75" s="61"/>
      <c r="DL75" s="61"/>
      <c r="DM75" s="61"/>
      <c r="DN75" s="61"/>
      <c r="DO75" s="61"/>
      <c r="DP75" s="61"/>
      <c r="DQ75" s="61"/>
      <c r="DR75" s="61"/>
      <c r="DS75" s="61"/>
      <c r="DT75" s="61"/>
      <c r="DU75" s="61"/>
      <c r="DV75" s="61"/>
      <c r="DW75" s="61"/>
      <c r="DX75" s="61"/>
      <c r="DY75" s="61"/>
      <c r="DZ75" s="61"/>
      <c r="EA75" s="61"/>
      <c r="EB75" s="61"/>
      <c r="EC75" s="61"/>
      <c r="ED75" s="61"/>
      <c r="EE75" s="61"/>
      <c r="EF75" s="61"/>
      <c r="EG75" s="61"/>
      <c r="EH75" s="61"/>
      <c r="EI75" s="61"/>
      <c r="EJ75" s="61"/>
      <c r="EK75" s="61"/>
      <c r="EL75" s="61"/>
      <c r="EM75" s="61"/>
      <c r="EN75" s="61"/>
      <c r="EO75" s="61"/>
      <c r="EP75" s="61"/>
      <c r="EQ75" s="61"/>
      <c r="ER75" s="61"/>
      <c r="ES75" s="61"/>
      <c r="ET75" s="61"/>
      <c r="EU75" s="61"/>
      <c r="EV75" s="61"/>
      <c r="EW75" s="61"/>
      <c r="EX75" s="61"/>
      <c r="EY75" s="61"/>
      <c r="EZ75" s="61"/>
      <c r="FA75" s="61"/>
      <c r="FB75" s="61"/>
      <c r="FC75" s="61"/>
      <c r="FD75" s="61"/>
      <c r="FE75" s="61"/>
      <c r="FF75" s="61"/>
      <c r="FG75" s="61"/>
      <c r="FH75" s="61"/>
      <c r="FI75" s="61"/>
      <c r="FJ75" s="61"/>
      <c r="FK75" s="61"/>
      <c r="FL75" s="61"/>
      <c r="FM75" s="61"/>
      <c r="FN75" s="61"/>
      <c r="FO75" s="61"/>
      <c r="FP75" s="61"/>
      <c r="FQ75" s="61"/>
      <c r="FR75" s="61"/>
      <c r="FS75" s="61"/>
      <c r="FT75" s="61"/>
      <c r="FU75" s="61"/>
      <c r="FV75" s="61"/>
      <c r="FW75" s="61"/>
      <c r="FX75" s="61"/>
      <c r="FY75" s="61"/>
      <c r="FZ75" s="61"/>
      <c r="GA75" s="61"/>
      <c r="GB75" s="61"/>
      <c r="GC75" s="61"/>
      <c r="GD75" s="61"/>
      <c r="GE75" s="61"/>
      <c r="GF75" s="61"/>
      <c r="GG75" s="61"/>
      <c r="GH75" s="61"/>
      <c r="GI75" s="61"/>
      <c r="GJ75" s="61"/>
      <c r="GK75" s="61"/>
      <c r="GL75" s="61"/>
      <c r="GM75" s="61"/>
      <c r="GN75" s="61"/>
      <c r="GO75" s="61"/>
      <c r="GP75" s="61"/>
      <c r="GQ75" s="61"/>
      <c r="GR75" s="61"/>
      <c r="GS75" s="61"/>
      <c r="GT75" s="61"/>
      <c r="GU75" s="61"/>
      <c r="GV75" s="61"/>
      <c r="GW75" s="61"/>
      <c r="GX75" s="61"/>
      <c r="GY75" s="61"/>
      <c r="GZ75" s="61"/>
      <c r="HA75" s="61"/>
      <c r="HB75" s="61"/>
      <c r="HC75" s="61"/>
      <c r="HD75" s="61"/>
      <c r="HE75" s="61"/>
      <c r="HF75" s="61"/>
      <c r="HG75" s="61"/>
      <c r="HH75" s="61"/>
      <c r="HI75" s="61"/>
      <c r="HJ75" s="61"/>
      <c r="HK75" s="61"/>
      <c r="HL75" s="61"/>
      <c r="HM75" s="61"/>
      <c r="HN75" s="61"/>
      <c r="HO75" s="61"/>
      <c r="HP75" s="61"/>
      <c r="HQ75" s="61"/>
      <c r="HR75" s="61"/>
      <c r="HS75" s="61"/>
      <c r="HT75" s="61"/>
      <c r="HU75" s="61"/>
      <c r="HV75" s="61"/>
      <c r="HW75" s="61"/>
      <c r="HX75" s="61"/>
      <c r="HY75" s="61"/>
      <c r="HZ75" s="61"/>
      <c r="IA75" s="61"/>
      <c r="IB75" s="61"/>
      <c r="IC75" s="61"/>
      <c r="ID75" s="61"/>
      <c r="IE75" s="61"/>
      <c r="IF75" s="61"/>
      <c r="IG75" s="61"/>
      <c r="IH75" s="61"/>
      <c r="II75" s="61"/>
      <c r="IJ75" s="61"/>
      <c r="IK75" s="61"/>
      <c r="IL75" s="61"/>
      <c r="IM75" s="61"/>
      <c r="IN75" s="61"/>
      <c r="IO75" s="61"/>
      <c r="IP75" s="61"/>
      <c r="IQ75" s="61"/>
      <c r="IR75" s="61"/>
      <c r="IS75" s="61"/>
    </row>
    <row r="76" spans="1:253" x14ac:dyDescent="0.2">
      <c r="A76" s="52" t="s">
        <v>194</v>
      </c>
      <c r="B76" s="52">
        <v>2</v>
      </c>
      <c r="C76" s="52" t="s">
        <v>86</v>
      </c>
      <c r="D76" s="180" t="s">
        <v>314</v>
      </c>
      <c r="E76" s="88">
        <v>28.22</v>
      </c>
      <c r="F76" s="89">
        <v>82</v>
      </c>
      <c r="G76" s="89">
        <v>98.95</v>
      </c>
      <c r="H76" s="90">
        <v>610000</v>
      </c>
      <c r="I76" s="91"/>
      <c r="J76" s="92">
        <f t="shared" si="2"/>
        <v>81.13900000000001</v>
      </c>
      <c r="K76" s="92">
        <v>80.191566666666674</v>
      </c>
      <c r="L76" s="52"/>
      <c r="M76" s="52"/>
      <c r="N76" s="52"/>
      <c r="O76" s="52"/>
      <c r="P76" s="93"/>
      <c r="Q76" s="52"/>
      <c r="R76" s="52"/>
      <c r="S76" s="52"/>
      <c r="T76" s="52"/>
      <c r="U76" s="52"/>
      <c r="V76" s="52"/>
      <c r="W76" s="52"/>
      <c r="X76" s="52"/>
      <c r="Y76" s="52"/>
      <c r="Z76" s="52"/>
      <c r="AA76" s="52"/>
      <c r="AB76" s="52"/>
      <c r="AC76" s="52"/>
      <c r="AD76" s="52"/>
      <c r="AE76" s="52"/>
      <c r="AF76" s="52"/>
      <c r="AG76" s="52"/>
      <c r="AH76" s="52"/>
      <c r="AI76" s="52"/>
      <c r="AJ76" s="52"/>
      <c r="AK76" s="52"/>
      <c r="AL76" s="52"/>
      <c r="AM76" s="52"/>
      <c r="AN76" s="52"/>
      <c r="AO76" s="52"/>
      <c r="AP76" s="52"/>
      <c r="AQ76" s="52"/>
      <c r="AR76" s="52"/>
      <c r="AS76" s="52"/>
      <c r="AT76" s="52"/>
      <c r="AU76" s="52"/>
      <c r="AV76" s="52"/>
      <c r="AW76" s="52"/>
      <c r="AX76" s="52"/>
      <c r="AY76" s="52"/>
      <c r="AZ76" s="52"/>
      <c r="BA76" s="52"/>
      <c r="BB76" s="52"/>
      <c r="BC76" s="52"/>
      <c r="BD76" s="52"/>
      <c r="BE76" s="52"/>
      <c r="BF76" s="52"/>
      <c r="BG76" s="52"/>
      <c r="BH76" s="52"/>
      <c r="BI76" s="52"/>
      <c r="BJ76" s="52"/>
      <c r="BK76" s="52"/>
      <c r="BL76" s="52"/>
      <c r="BM76" s="52"/>
      <c r="BN76" s="52"/>
      <c r="BO76" s="52"/>
      <c r="BP76" s="52"/>
      <c r="BQ76" s="52"/>
      <c r="BR76" s="52"/>
      <c r="BS76" s="52"/>
      <c r="BT76" s="52"/>
      <c r="BU76" s="52"/>
      <c r="BV76" s="52"/>
      <c r="BW76" s="52"/>
      <c r="BX76" s="52"/>
      <c r="BY76" s="52"/>
      <c r="BZ76" s="52"/>
      <c r="CA76" s="52"/>
      <c r="CB76" s="52"/>
      <c r="CC76" s="52"/>
      <c r="CD76" s="52"/>
      <c r="CE76" s="52"/>
      <c r="CF76" s="52"/>
      <c r="CG76" s="52"/>
      <c r="CH76" s="52"/>
      <c r="CI76" s="52"/>
      <c r="CJ76" s="52"/>
      <c r="CK76" s="52"/>
      <c r="CL76" s="52"/>
      <c r="CM76" s="52"/>
      <c r="CN76" s="52"/>
      <c r="CO76" s="52"/>
      <c r="CP76" s="52"/>
      <c r="CQ76" s="52"/>
      <c r="CR76" s="52"/>
      <c r="CS76" s="52"/>
      <c r="CT76" s="52"/>
      <c r="CU76" s="52"/>
      <c r="CV76" s="52"/>
      <c r="CW76" s="52"/>
      <c r="CX76" s="52"/>
      <c r="CY76" s="52"/>
      <c r="CZ76" s="52"/>
      <c r="DA76" s="52"/>
      <c r="DB76" s="52"/>
      <c r="DC76" s="52"/>
      <c r="DD76" s="52"/>
      <c r="DE76" s="52"/>
      <c r="DF76" s="52"/>
      <c r="DG76" s="52"/>
      <c r="DH76" s="52"/>
      <c r="DI76" s="52"/>
      <c r="DJ76" s="52"/>
      <c r="DK76" s="52"/>
      <c r="DL76" s="52"/>
      <c r="DM76" s="52"/>
      <c r="DN76" s="52"/>
      <c r="DO76" s="52"/>
      <c r="DP76" s="52"/>
      <c r="DQ76" s="52"/>
      <c r="DR76" s="52"/>
      <c r="DS76" s="52"/>
      <c r="DT76" s="52"/>
      <c r="DU76" s="52"/>
      <c r="DV76" s="52"/>
      <c r="DW76" s="52"/>
      <c r="DX76" s="52"/>
      <c r="DY76" s="52"/>
      <c r="DZ76" s="52"/>
      <c r="EA76" s="52"/>
      <c r="EB76" s="52"/>
      <c r="EC76" s="52"/>
      <c r="ED76" s="52"/>
      <c r="EE76" s="52"/>
      <c r="EF76" s="52"/>
      <c r="EG76" s="52"/>
      <c r="EH76" s="52"/>
      <c r="EI76" s="52"/>
      <c r="EJ76" s="52"/>
      <c r="EK76" s="52"/>
      <c r="EL76" s="52"/>
      <c r="EM76" s="52"/>
      <c r="EN76" s="52"/>
      <c r="EO76" s="52"/>
      <c r="EP76" s="52"/>
      <c r="EQ76" s="52"/>
      <c r="ER76" s="52"/>
      <c r="ES76" s="52"/>
      <c r="ET76" s="52"/>
      <c r="EU76" s="52"/>
      <c r="EV76" s="52"/>
      <c r="EW76" s="52"/>
      <c r="EX76" s="52"/>
      <c r="EY76" s="52"/>
      <c r="EZ76" s="52"/>
      <c r="FA76" s="52"/>
      <c r="FB76" s="52"/>
      <c r="FC76" s="52"/>
      <c r="FD76" s="52"/>
      <c r="FE76" s="52"/>
      <c r="FF76" s="52"/>
      <c r="FG76" s="52"/>
      <c r="FH76" s="52"/>
      <c r="FI76" s="52"/>
      <c r="FJ76" s="52"/>
      <c r="FK76" s="52"/>
      <c r="FL76" s="52"/>
      <c r="FM76" s="52"/>
      <c r="FN76" s="52"/>
      <c r="FO76" s="52"/>
      <c r="FP76" s="52"/>
      <c r="FQ76" s="52"/>
      <c r="FR76" s="52"/>
      <c r="FS76" s="52"/>
      <c r="FT76" s="52"/>
      <c r="FU76" s="52"/>
      <c r="FV76" s="52"/>
      <c r="FW76" s="52"/>
      <c r="FX76" s="52"/>
      <c r="FY76" s="52"/>
      <c r="FZ76" s="52"/>
      <c r="GA76" s="52"/>
      <c r="GB76" s="52"/>
      <c r="GC76" s="52"/>
      <c r="GD76" s="52"/>
      <c r="GE76" s="52"/>
      <c r="GF76" s="52"/>
      <c r="GG76" s="52"/>
      <c r="GH76" s="52"/>
      <c r="GI76" s="52"/>
      <c r="GJ76" s="52"/>
      <c r="GK76" s="52"/>
      <c r="GL76" s="52"/>
      <c r="GM76" s="52"/>
      <c r="GN76" s="52"/>
      <c r="GO76" s="52"/>
      <c r="GP76" s="52"/>
      <c r="GQ76" s="52"/>
      <c r="GR76" s="52"/>
      <c r="GS76" s="52"/>
      <c r="GT76" s="52"/>
      <c r="GU76" s="52"/>
      <c r="GV76" s="52"/>
      <c r="GW76" s="52"/>
      <c r="GX76" s="52"/>
      <c r="GY76" s="52"/>
      <c r="GZ76" s="52"/>
      <c r="HA76" s="52"/>
      <c r="HB76" s="52"/>
      <c r="HC76" s="52"/>
      <c r="HD76" s="52"/>
      <c r="HE76" s="52"/>
      <c r="HF76" s="52"/>
      <c r="HG76" s="52"/>
      <c r="HH76" s="52"/>
      <c r="HI76" s="52"/>
      <c r="HJ76" s="52"/>
      <c r="HK76" s="52"/>
      <c r="HL76" s="52"/>
      <c r="HM76" s="52"/>
      <c r="HN76" s="52"/>
      <c r="HO76" s="52"/>
      <c r="HP76" s="52"/>
      <c r="HQ76" s="52"/>
      <c r="HR76" s="52"/>
      <c r="HS76" s="52"/>
      <c r="HT76" s="52"/>
      <c r="HU76" s="52"/>
      <c r="HV76" s="52"/>
      <c r="HW76" s="52"/>
      <c r="HX76" s="52"/>
      <c r="HY76" s="52"/>
      <c r="HZ76" s="52"/>
      <c r="IA76" s="52"/>
      <c r="IB76" s="52"/>
      <c r="IC76" s="52"/>
      <c r="ID76" s="52"/>
      <c r="IE76" s="52"/>
      <c r="IF76" s="52"/>
      <c r="IG76" s="52"/>
      <c r="IH76" s="52"/>
      <c r="II76" s="52"/>
      <c r="IJ76" s="52"/>
      <c r="IK76" s="52"/>
      <c r="IL76" s="52"/>
      <c r="IM76" s="52"/>
      <c r="IN76" s="52"/>
      <c r="IO76" s="52"/>
      <c r="IP76" s="52"/>
      <c r="IQ76" s="52"/>
      <c r="IR76" s="52"/>
      <c r="IS76" s="52"/>
    </row>
    <row r="77" spans="1:253" x14ac:dyDescent="0.2">
      <c r="A77" s="121" t="s">
        <v>483</v>
      </c>
      <c r="B77" s="52">
        <v>2</v>
      </c>
      <c r="C77" s="121" t="s">
        <v>484</v>
      </c>
      <c r="D77" s="180" t="s">
        <v>485</v>
      </c>
      <c r="E77" s="88"/>
      <c r="F77" s="89">
        <v>0</v>
      </c>
      <c r="G77" s="89">
        <v>0</v>
      </c>
      <c r="H77" s="90">
        <v>1283000</v>
      </c>
      <c r="I77" s="91"/>
      <c r="J77" s="92">
        <f t="shared" si="2"/>
        <v>0</v>
      </c>
      <c r="K77" s="92">
        <v>80.191566666666674</v>
      </c>
      <c r="L77" s="52"/>
      <c r="M77" s="52"/>
      <c r="N77" s="52"/>
      <c r="O77" s="52"/>
      <c r="P77" s="93"/>
      <c r="Q77" s="52"/>
      <c r="R77" s="52"/>
      <c r="S77" s="52"/>
      <c r="T77" s="52"/>
      <c r="U77" s="52"/>
      <c r="V77" s="52"/>
      <c r="W77" s="52"/>
      <c r="X77" s="52"/>
      <c r="Y77" s="52"/>
      <c r="Z77" s="52"/>
      <c r="AA77" s="52"/>
      <c r="AB77" s="52"/>
      <c r="AC77" s="52"/>
      <c r="AD77" s="52"/>
      <c r="AE77" s="52"/>
      <c r="AF77" s="52"/>
      <c r="AG77" s="52"/>
      <c r="AH77" s="52"/>
      <c r="AI77" s="52"/>
      <c r="AJ77" s="52"/>
      <c r="AK77" s="52"/>
      <c r="AL77" s="52"/>
      <c r="AM77" s="52"/>
      <c r="AN77" s="52"/>
      <c r="AO77" s="52"/>
      <c r="AP77" s="52"/>
      <c r="AQ77" s="52"/>
      <c r="AR77" s="52"/>
      <c r="AS77" s="52"/>
      <c r="AT77" s="52"/>
      <c r="AU77" s="52"/>
      <c r="AV77" s="52"/>
      <c r="AW77" s="52"/>
      <c r="AX77" s="52"/>
      <c r="AY77" s="52"/>
      <c r="AZ77" s="52"/>
      <c r="BA77" s="52"/>
      <c r="BB77" s="52"/>
      <c r="BC77" s="52"/>
      <c r="BD77" s="52"/>
      <c r="BE77" s="52"/>
      <c r="BF77" s="52"/>
      <c r="BG77" s="52"/>
      <c r="BH77" s="52"/>
      <c r="BI77" s="52"/>
      <c r="BJ77" s="52"/>
      <c r="BK77" s="52"/>
      <c r="BL77" s="52"/>
      <c r="BM77" s="52"/>
      <c r="BN77" s="52"/>
      <c r="BO77" s="52"/>
      <c r="BP77" s="52"/>
      <c r="BQ77" s="52"/>
      <c r="BR77" s="52"/>
      <c r="BS77" s="52"/>
      <c r="BT77" s="52"/>
      <c r="BU77" s="52"/>
      <c r="BV77" s="52"/>
      <c r="BW77" s="52"/>
      <c r="BX77" s="52"/>
      <c r="BY77" s="52"/>
      <c r="BZ77" s="52"/>
      <c r="CA77" s="52"/>
      <c r="CB77" s="52"/>
      <c r="CC77" s="52"/>
      <c r="CD77" s="52"/>
      <c r="CE77" s="52"/>
      <c r="CF77" s="52"/>
      <c r="CG77" s="52"/>
      <c r="CH77" s="52"/>
      <c r="CI77" s="52"/>
      <c r="CJ77" s="52"/>
      <c r="CK77" s="52"/>
      <c r="CL77" s="52"/>
      <c r="CM77" s="52"/>
      <c r="CN77" s="52"/>
      <c r="CO77" s="52"/>
      <c r="CP77" s="52"/>
      <c r="CQ77" s="52"/>
      <c r="CR77" s="52"/>
      <c r="CS77" s="52"/>
      <c r="CT77" s="52"/>
      <c r="CU77" s="52"/>
      <c r="CV77" s="52"/>
      <c r="CW77" s="52"/>
      <c r="CX77" s="52"/>
      <c r="CY77" s="52"/>
      <c r="CZ77" s="52"/>
      <c r="DA77" s="52"/>
      <c r="DB77" s="52"/>
      <c r="DC77" s="52"/>
      <c r="DD77" s="52"/>
      <c r="DE77" s="52"/>
      <c r="DF77" s="52"/>
      <c r="DG77" s="52"/>
      <c r="DH77" s="52"/>
      <c r="DI77" s="52"/>
      <c r="DJ77" s="52"/>
      <c r="DK77" s="52"/>
      <c r="DL77" s="52"/>
      <c r="DM77" s="52"/>
      <c r="DN77" s="52"/>
      <c r="DO77" s="52"/>
      <c r="DP77" s="52"/>
      <c r="DQ77" s="52"/>
      <c r="DR77" s="52"/>
      <c r="DS77" s="52"/>
      <c r="DT77" s="52"/>
      <c r="DU77" s="52"/>
      <c r="DV77" s="52"/>
      <c r="DW77" s="52"/>
      <c r="DX77" s="52"/>
      <c r="DY77" s="52"/>
      <c r="DZ77" s="52"/>
      <c r="EA77" s="52"/>
      <c r="EB77" s="52"/>
      <c r="EC77" s="52"/>
      <c r="ED77" s="52"/>
      <c r="EE77" s="52"/>
      <c r="EF77" s="52"/>
      <c r="EG77" s="52"/>
      <c r="EH77" s="52"/>
      <c r="EI77" s="52"/>
      <c r="EJ77" s="52"/>
      <c r="EK77" s="52"/>
      <c r="EL77" s="52"/>
      <c r="EM77" s="52"/>
      <c r="EN77" s="52"/>
      <c r="EO77" s="52"/>
      <c r="EP77" s="52"/>
      <c r="EQ77" s="52"/>
      <c r="ER77" s="52"/>
      <c r="ES77" s="52"/>
      <c r="ET77" s="52"/>
      <c r="EU77" s="52"/>
      <c r="EV77" s="52"/>
      <c r="EW77" s="52"/>
      <c r="EX77" s="52"/>
      <c r="EY77" s="52"/>
      <c r="EZ77" s="52"/>
      <c r="FA77" s="52"/>
      <c r="FB77" s="52"/>
      <c r="FC77" s="52"/>
      <c r="FD77" s="52"/>
      <c r="FE77" s="52"/>
      <c r="FF77" s="52"/>
      <c r="FG77" s="52"/>
      <c r="FH77" s="52"/>
      <c r="FI77" s="52"/>
      <c r="FJ77" s="52"/>
      <c r="FK77" s="52"/>
      <c r="FL77" s="52"/>
      <c r="FM77" s="52"/>
      <c r="FN77" s="52"/>
      <c r="FO77" s="52"/>
      <c r="FP77" s="52"/>
      <c r="FQ77" s="52"/>
      <c r="FR77" s="52"/>
      <c r="FS77" s="52"/>
      <c r="FT77" s="52"/>
      <c r="FU77" s="52"/>
      <c r="FV77" s="52"/>
      <c r="FW77" s="52"/>
      <c r="FX77" s="52"/>
      <c r="FY77" s="52"/>
      <c r="FZ77" s="52"/>
      <c r="GA77" s="52"/>
      <c r="GB77" s="52"/>
      <c r="GC77" s="52"/>
      <c r="GD77" s="52"/>
      <c r="GE77" s="52"/>
      <c r="GF77" s="52"/>
      <c r="GG77" s="52"/>
      <c r="GH77" s="52"/>
      <c r="GI77" s="52"/>
      <c r="GJ77" s="52"/>
      <c r="GK77" s="52"/>
      <c r="GL77" s="52"/>
      <c r="GM77" s="52"/>
      <c r="GN77" s="52"/>
      <c r="GO77" s="52"/>
      <c r="GP77" s="52"/>
      <c r="GQ77" s="52"/>
      <c r="GR77" s="52"/>
      <c r="GS77" s="52"/>
      <c r="GT77" s="52"/>
      <c r="GU77" s="52"/>
      <c r="GV77" s="52"/>
      <c r="GW77" s="52"/>
      <c r="GX77" s="52"/>
      <c r="GY77" s="52"/>
      <c r="GZ77" s="52"/>
      <c r="HA77" s="52"/>
      <c r="HB77" s="52"/>
      <c r="HC77" s="52"/>
      <c r="HD77" s="52"/>
      <c r="HE77" s="52"/>
      <c r="HF77" s="52"/>
      <c r="HG77" s="52"/>
      <c r="HH77" s="52"/>
      <c r="HI77" s="52"/>
      <c r="HJ77" s="52"/>
      <c r="HK77" s="52"/>
      <c r="HL77" s="52"/>
      <c r="HM77" s="52"/>
      <c r="HN77" s="52"/>
      <c r="HO77" s="52"/>
      <c r="HP77" s="52"/>
      <c r="HQ77" s="52"/>
      <c r="HR77" s="52"/>
      <c r="HS77" s="52"/>
      <c r="HT77" s="52"/>
      <c r="HU77" s="52"/>
      <c r="HV77" s="52"/>
      <c r="HW77" s="52"/>
      <c r="HX77" s="52"/>
      <c r="HY77" s="52"/>
      <c r="HZ77" s="52"/>
      <c r="IA77" s="52"/>
      <c r="IB77" s="52"/>
      <c r="IC77" s="52"/>
      <c r="ID77" s="52"/>
      <c r="IE77" s="52"/>
      <c r="IF77" s="52"/>
      <c r="IG77" s="52"/>
      <c r="IH77" s="52"/>
      <c r="II77" s="52"/>
      <c r="IJ77" s="52"/>
      <c r="IK77" s="52"/>
      <c r="IL77" s="52"/>
      <c r="IM77" s="52"/>
      <c r="IN77" s="52"/>
      <c r="IO77" s="52"/>
      <c r="IP77" s="52"/>
      <c r="IQ77" s="52"/>
      <c r="IR77" s="52"/>
      <c r="IS77" s="52"/>
    </row>
    <row r="78" spans="1:253" x14ac:dyDescent="0.2">
      <c r="A78" s="121" t="s">
        <v>440</v>
      </c>
      <c r="B78" s="52">
        <v>2</v>
      </c>
      <c r="C78" s="121" t="s">
        <v>442</v>
      </c>
      <c r="D78" s="180" t="s">
        <v>443</v>
      </c>
      <c r="E78" s="88">
        <v>14.25</v>
      </c>
      <c r="F78" s="89">
        <v>93</v>
      </c>
      <c r="G78" s="89">
        <v>97</v>
      </c>
      <c r="H78" s="90">
        <v>600000</v>
      </c>
      <c r="I78" s="91"/>
      <c r="J78" s="92">
        <f t="shared" si="2"/>
        <v>90.21</v>
      </c>
      <c r="K78" s="92">
        <v>80.191566666666674</v>
      </c>
      <c r="L78" s="52"/>
      <c r="M78" s="52" t="s">
        <v>441</v>
      </c>
      <c r="N78" s="52"/>
      <c r="O78" s="52"/>
      <c r="P78" s="93"/>
      <c r="Q78" s="52"/>
      <c r="R78" s="52"/>
      <c r="S78" s="52"/>
      <c r="T78" s="52"/>
      <c r="U78" s="52"/>
      <c r="V78" s="52"/>
      <c r="W78" s="52"/>
      <c r="X78" s="52"/>
      <c r="Y78" s="52"/>
      <c r="Z78" s="52"/>
      <c r="AA78" s="52"/>
      <c r="AB78" s="52"/>
      <c r="AC78" s="52"/>
      <c r="AD78" s="52"/>
      <c r="AE78" s="52"/>
      <c r="AF78" s="52"/>
      <c r="AG78" s="52"/>
      <c r="AH78" s="52"/>
      <c r="AI78" s="52"/>
      <c r="AJ78" s="52"/>
      <c r="AK78" s="52"/>
      <c r="AL78" s="52"/>
      <c r="AM78" s="52"/>
      <c r="AN78" s="52"/>
      <c r="AO78" s="52"/>
      <c r="AP78" s="52"/>
      <c r="AQ78" s="52"/>
      <c r="AR78" s="52"/>
      <c r="AS78" s="52"/>
      <c r="AT78" s="52"/>
      <c r="AU78" s="52"/>
      <c r="AV78" s="52"/>
      <c r="AW78" s="52"/>
      <c r="AX78" s="52"/>
      <c r="AY78" s="52"/>
      <c r="AZ78" s="52"/>
      <c r="BA78" s="52"/>
      <c r="BB78" s="52"/>
      <c r="BC78" s="52"/>
      <c r="BD78" s="52"/>
      <c r="BE78" s="52"/>
      <c r="BF78" s="52"/>
      <c r="BG78" s="52"/>
      <c r="BH78" s="52"/>
      <c r="BI78" s="52"/>
      <c r="BJ78" s="52"/>
      <c r="BK78" s="52"/>
      <c r="BL78" s="52"/>
      <c r="BM78" s="52"/>
      <c r="BN78" s="52"/>
      <c r="BO78" s="52"/>
      <c r="BP78" s="52"/>
      <c r="BQ78" s="52"/>
      <c r="BR78" s="52"/>
      <c r="BS78" s="52"/>
      <c r="BT78" s="52"/>
      <c r="BU78" s="52"/>
      <c r="BV78" s="52"/>
      <c r="BW78" s="52"/>
      <c r="BX78" s="52"/>
      <c r="BY78" s="52"/>
      <c r="BZ78" s="52"/>
      <c r="CA78" s="52"/>
      <c r="CB78" s="52"/>
      <c r="CC78" s="52"/>
      <c r="CD78" s="52"/>
      <c r="CE78" s="52"/>
      <c r="CF78" s="52"/>
      <c r="CG78" s="52"/>
      <c r="CH78" s="52"/>
      <c r="CI78" s="52"/>
      <c r="CJ78" s="52"/>
      <c r="CK78" s="52"/>
      <c r="CL78" s="52"/>
      <c r="CM78" s="52"/>
      <c r="CN78" s="52"/>
      <c r="CO78" s="52"/>
      <c r="CP78" s="52"/>
      <c r="CQ78" s="52"/>
      <c r="CR78" s="52"/>
      <c r="CS78" s="52"/>
      <c r="CT78" s="52"/>
      <c r="CU78" s="52"/>
      <c r="CV78" s="52"/>
      <c r="CW78" s="52"/>
      <c r="CX78" s="52"/>
      <c r="CY78" s="52"/>
      <c r="CZ78" s="52"/>
      <c r="DA78" s="52"/>
      <c r="DB78" s="52"/>
      <c r="DC78" s="52"/>
      <c r="DD78" s="52"/>
      <c r="DE78" s="52"/>
      <c r="DF78" s="52"/>
      <c r="DG78" s="52"/>
      <c r="DH78" s="52"/>
      <c r="DI78" s="52"/>
      <c r="DJ78" s="52"/>
      <c r="DK78" s="52"/>
      <c r="DL78" s="52"/>
      <c r="DM78" s="52"/>
      <c r="DN78" s="52"/>
      <c r="DO78" s="52"/>
      <c r="DP78" s="52"/>
      <c r="DQ78" s="52"/>
      <c r="DR78" s="52"/>
      <c r="DS78" s="52"/>
      <c r="DT78" s="52"/>
      <c r="DU78" s="52"/>
      <c r="DV78" s="52"/>
      <c r="DW78" s="52"/>
      <c r="DX78" s="52"/>
      <c r="DY78" s="52"/>
      <c r="DZ78" s="52"/>
      <c r="EA78" s="52"/>
      <c r="EB78" s="52"/>
      <c r="EC78" s="52"/>
      <c r="ED78" s="52"/>
      <c r="EE78" s="52"/>
      <c r="EF78" s="52"/>
      <c r="EG78" s="52"/>
      <c r="EH78" s="52"/>
      <c r="EI78" s="52"/>
      <c r="EJ78" s="52"/>
      <c r="EK78" s="52"/>
      <c r="EL78" s="52"/>
      <c r="EM78" s="52"/>
      <c r="EN78" s="52"/>
      <c r="EO78" s="52"/>
      <c r="EP78" s="52"/>
      <c r="EQ78" s="52"/>
      <c r="ER78" s="52"/>
      <c r="ES78" s="52"/>
      <c r="ET78" s="52"/>
      <c r="EU78" s="52"/>
      <c r="EV78" s="52"/>
      <c r="EW78" s="52"/>
      <c r="EX78" s="52"/>
      <c r="EY78" s="52"/>
      <c r="EZ78" s="52"/>
      <c r="FA78" s="52"/>
      <c r="FB78" s="52"/>
      <c r="FC78" s="52"/>
      <c r="FD78" s="52"/>
      <c r="FE78" s="52"/>
      <c r="FF78" s="52"/>
      <c r="FG78" s="52"/>
      <c r="FH78" s="52"/>
      <c r="FI78" s="52"/>
      <c r="FJ78" s="52"/>
      <c r="FK78" s="52"/>
      <c r="FL78" s="52"/>
      <c r="FM78" s="52"/>
      <c r="FN78" s="52"/>
      <c r="FO78" s="52"/>
      <c r="FP78" s="52"/>
      <c r="FQ78" s="52"/>
      <c r="FR78" s="52"/>
      <c r="FS78" s="52"/>
      <c r="FT78" s="52"/>
      <c r="FU78" s="52"/>
      <c r="FV78" s="52"/>
      <c r="FW78" s="52"/>
      <c r="FX78" s="52"/>
      <c r="FY78" s="52"/>
      <c r="FZ78" s="52"/>
      <c r="GA78" s="52"/>
      <c r="GB78" s="52"/>
      <c r="GC78" s="52"/>
      <c r="GD78" s="52"/>
      <c r="GE78" s="52"/>
      <c r="GF78" s="52"/>
      <c r="GG78" s="52"/>
      <c r="GH78" s="52"/>
      <c r="GI78" s="52"/>
      <c r="GJ78" s="52"/>
      <c r="GK78" s="52"/>
      <c r="GL78" s="52"/>
      <c r="GM78" s="52"/>
      <c r="GN78" s="52"/>
      <c r="GO78" s="52"/>
      <c r="GP78" s="52"/>
      <c r="GQ78" s="52"/>
      <c r="GR78" s="52"/>
      <c r="GS78" s="52"/>
      <c r="GT78" s="52"/>
      <c r="GU78" s="52"/>
      <c r="GV78" s="52"/>
      <c r="GW78" s="52"/>
      <c r="GX78" s="52"/>
      <c r="GY78" s="52"/>
      <c r="GZ78" s="52"/>
      <c r="HA78" s="52"/>
      <c r="HB78" s="52"/>
      <c r="HC78" s="52"/>
      <c r="HD78" s="52"/>
      <c r="HE78" s="52"/>
      <c r="HF78" s="52"/>
      <c r="HG78" s="52"/>
      <c r="HH78" s="52"/>
      <c r="HI78" s="52"/>
      <c r="HJ78" s="52"/>
      <c r="HK78" s="52"/>
      <c r="HL78" s="52"/>
      <c r="HM78" s="52"/>
      <c r="HN78" s="52"/>
      <c r="HO78" s="52"/>
      <c r="HP78" s="52"/>
      <c r="HQ78" s="52"/>
      <c r="HR78" s="52"/>
      <c r="HS78" s="52"/>
      <c r="HT78" s="52"/>
      <c r="HU78" s="52"/>
      <c r="HV78" s="52"/>
      <c r="HW78" s="52"/>
      <c r="HX78" s="52"/>
      <c r="HY78" s="52"/>
      <c r="HZ78" s="52"/>
      <c r="IA78" s="52"/>
      <c r="IB78" s="52"/>
      <c r="IC78" s="52"/>
      <c r="ID78" s="52"/>
      <c r="IE78" s="52"/>
      <c r="IF78" s="52"/>
      <c r="IG78" s="52"/>
      <c r="IH78" s="52"/>
      <c r="II78" s="52"/>
      <c r="IJ78" s="52"/>
      <c r="IK78" s="52"/>
      <c r="IL78" s="52"/>
      <c r="IM78" s="52"/>
      <c r="IN78" s="52"/>
      <c r="IO78" s="52"/>
      <c r="IP78" s="52"/>
      <c r="IQ78" s="52"/>
      <c r="IR78" s="52"/>
      <c r="IS78" s="52"/>
    </row>
    <row r="79" spans="1:253" s="52" customFormat="1" x14ac:dyDescent="0.2">
      <c r="A79" s="61" t="s">
        <v>44</v>
      </c>
      <c r="B79" s="61">
        <v>1</v>
      </c>
      <c r="C79" s="61" t="s">
        <v>515</v>
      </c>
      <c r="D79" s="176" t="s">
        <v>514</v>
      </c>
      <c r="E79" s="94">
        <v>18.940000000000001</v>
      </c>
      <c r="F79" s="50">
        <v>77</v>
      </c>
      <c r="G79" s="50">
        <v>95.92</v>
      </c>
      <c r="H79" s="51">
        <v>2315400</v>
      </c>
      <c r="I79" s="95"/>
      <c r="J79" s="64">
        <f t="shared" si="2"/>
        <v>73.858400000000003</v>
      </c>
      <c r="K79" s="64">
        <v>73.561900000000009</v>
      </c>
      <c r="L79" s="61"/>
      <c r="M79" s="61"/>
      <c r="N79" s="61"/>
      <c r="O79" s="61"/>
      <c r="P79" s="96"/>
      <c r="Q79" s="61"/>
      <c r="R79" s="61"/>
      <c r="S79" s="61"/>
      <c r="T79" s="61"/>
      <c r="U79" s="61"/>
      <c r="V79" s="61"/>
      <c r="W79" s="61"/>
      <c r="X79" s="61"/>
      <c r="Y79" s="61"/>
      <c r="Z79" s="61"/>
      <c r="AA79" s="61"/>
      <c r="AB79" s="61"/>
      <c r="AC79" s="61"/>
      <c r="AD79" s="61"/>
      <c r="AE79" s="61"/>
      <c r="AF79" s="61"/>
      <c r="AG79" s="61"/>
      <c r="AH79" s="61"/>
      <c r="AI79" s="61"/>
      <c r="AJ79" s="61"/>
      <c r="AK79" s="61"/>
      <c r="AL79" s="61"/>
      <c r="AM79" s="61"/>
      <c r="AN79" s="61"/>
      <c r="AO79" s="61"/>
      <c r="AP79" s="61"/>
      <c r="AQ79" s="61"/>
      <c r="AR79" s="61"/>
      <c r="AS79" s="61"/>
      <c r="AT79" s="61"/>
      <c r="AU79" s="61"/>
      <c r="AV79" s="61"/>
      <c r="AW79" s="61"/>
      <c r="AX79" s="61"/>
      <c r="AY79" s="61"/>
      <c r="AZ79" s="61"/>
      <c r="BA79" s="61"/>
      <c r="BB79" s="61"/>
      <c r="BC79" s="61"/>
      <c r="BD79" s="61"/>
      <c r="BE79" s="61"/>
      <c r="BF79" s="61"/>
      <c r="BG79" s="61"/>
      <c r="BH79" s="61"/>
      <c r="BI79" s="61"/>
      <c r="BJ79" s="61"/>
      <c r="BK79" s="61"/>
      <c r="BL79" s="61"/>
      <c r="BM79" s="61"/>
      <c r="BN79" s="61"/>
      <c r="BO79" s="61"/>
      <c r="BP79" s="61"/>
      <c r="BQ79" s="61"/>
      <c r="BR79" s="61"/>
      <c r="BS79" s="61"/>
      <c r="BT79" s="61"/>
      <c r="BU79" s="61"/>
      <c r="BV79" s="61"/>
      <c r="BW79" s="61"/>
      <c r="BX79" s="61"/>
      <c r="BY79" s="61"/>
      <c r="BZ79" s="61"/>
      <c r="CA79" s="61"/>
      <c r="CB79" s="61"/>
      <c r="CC79" s="61"/>
      <c r="CD79" s="61"/>
      <c r="CE79" s="61"/>
      <c r="CF79" s="61"/>
      <c r="CG79" s="61"/>
      <c r="CH79" s="61"/>
      <c r="CI79" s="61"/>
      <c r="CJ79" s="61"/>
      <c r="CK79" s="61"/>
      <c r="CL79" s="61"/>
      <c r="CM79" s="61"/>
      <c r="CN79" s="61"/>
      <c r="CO79" s="61"/>
      <c r="CP79" s="61"/>
      <c r="CQ79" s="61"/>
      <c r="CR79" s="61"/>
      <c r="CS79" s="61"/>
      <c r="CT79" s="61"/>
      <c r="CU79" s="61"/>
      <c r="CV79" s="61"/>
      <c r="CW79" s="61"/>
      <c r="CX79" s="61"/>
      <c r="CY79" s="61"/>
      <c r="CZ79" s="61"/>
      <c r="DA79" s="61"/>
      <c r="DB79" s="61"/>
      <c r="DC79" s="61"/>
      <c r="DD79" s="61"/>
      <c r="DE79" s="61"/>
      <c r="DF79" s="61"/>
      <c r="DG79" s="61"/>
      <c r="DH79" s="61"/>
      <c r="DI79" s="61"/>
      <c r="DJ79" s="61"/>
      <c r="DK79" s="61"/>
      <c r="DL79" s="61"/>
      <c r="DM79" s="61"/>
      <c r="DN79" s="61"/>
      <c r="DO79" s="61"/>
      <c r="DP79" s="61"/>
      <c r="DQ79" s="61"/>
      <c r="DR79" s="61"/>
      <c r="DS79" s="61"/>
      <c r="DT79" s="61"/>
      <c r="DU79" s="61"/>
      <c r="DV79" s="61"/>
      <c r="DW79" s="61"/>
      <c r="DX79" s="61"/>
      <c r="DY79" s="61"/>
      <c r="DZ79" s="61"/>
      <c r="EA79" s="61"/>
      <c r="EB79" s="61"/>
      <c r="EC79" s="61"/>
      <c r="ED79" s="61"/>
      <c r="EE79" s="61"/>
      <c r="EF79" s="61"/>
      <c r="EG79" s="61"/>
      <c r="EH79" s="61"/>
      <c r="EI79" s="61"/>
      <c r="EJ79" s="61"/>
      <c r="EK79" s="61"/>
      <c r="EL79" s="61"/>
      <c r="EM79" s="61"/>
      <c r="EN79" s="61"/>
      <c r="EO79" s="61"/>
      <c r="EP79" s="61"/>
      <c r="EQ79" s="61"/>
      <c r="ER79" s="61"/>
      <c r="ES79" s="61"/>
      <c r="ET79" s="61"/>
      <c r="EU79" s="61"/>
      <c r="EV79" s="61"/>
      <c r="EW79" s="61"/>
      <c r="EX79" s="61"/>
      <c r="EY79" s="61"/>
      <c r="EZ79" s="61"/>
      <c r="FA79" s="61"/>
      <c r="FB79" s="61"/>
      <c r="FC79" s="61"/>
      <c r="FD79" s="61"/>
      <c r="FE79" s="61"/>
      <c r="FF79" s="61"/>
      <c r="FG79" s="61"/>
      <c r="FH79" s="61"/>
      <c r="FI79" s="61"/>
      <c r="FJ79" s="61"/>
      <c r="FK79" s="61"/>
      <c r="FL79" s="61"/>
      <c r="FM79" s="61"/>
      <c r="FN79" s="61"/>
      <c r="FO79" s="61"/>
      <c r="FP79" s="61"/>
      <c r="FQ79" s="61"/>
      <c r="FR79" s="61"/>
      <c r="FS79" s="61"/>
      <c r="FT79" s="61"/>
      <c r="FU79" s="61"/>
      <c r="FV79" s="61"/>
      <c r="FW79" s="61"/>
      <c r="FX79" s="61"/>
      <c r="FY79" s="61"/>
      <c r="FZ79" s="61"/>
      <c r="GA79" s="61"/>
      <c r="GB79" s="61"/>
      <c r="GC79" s="61"/>
      <c r="GD79" s="61"/>
      <c r="GE79" s="61"/>
      <c r="GF79" s="61"/>
      <c r="GG79" s="61"/>
      <c r="GH79" s="61"/>
      <c r="GI79" s="61"/>
      <c r="GJ79" s="61"/>
      <c r="GK79" s="61"/>
      <c r="GL79" s="61"/>
      <c r="GM79" s="61"/>
      <c r="GN79" s="61"/>
      <c r="GO79" s="61"/>
      <c r="GP79" s="61"/>
      <c r="GQ79" s="61"/>
      <c r="GR79" s="61"/>
      <c r="GS79" s="61"/>
      <c r="GT79" s="61"/>
      <c r="GU79" s="61"/>
      <c r="GV79" s="61"/>
      <c r="GW79" s="61"/>
      <c r="GX79" s="61"/>
      <c r="GY79" s="61"/>
      <c r="GZ79" s="61"/>
      <c r="HA79" s="61"/>
      <c r="HB79" s="61"/>
      <c r="HC79" s="61"/>
      <c r="HD79" s="61"/>
      <c r="HE79" s="61"/>
      <c r="HF79" s="61"/>
      <c r="HG79" s="61"/>
      <c r="HH79" s="61"/>
      <c r="HI79" s="61"/>
      <c r="HJ79" s="61"/>
      <c r="HK79" s="61"/>
      <c r="HL79" s="61"/>
      <c r="HM79" s="61"/>
      <c r="HN79" s="61"/>
      <c r="HO79" s="61"/>
      <c r="HP79" s="61"/>
      <c r="HQ79" s="61"/>
      <c r="HR79" s="61"/>
      <c r="HS79" s="61"/>
      <c r="HT79" s="61"/>
      <c r="HU79" s="61"/>
      <c r="HV79" s="61"/>
      <c r="HW79" s="61"/>
      <c r="HX79" s="61"/>
      <c r="HY79" s="61"/>
      <c r="HZ79" s="61"/>
      <c r="IA79" s="61"/>
      <c r="IB79" s="61"/>
      <c r="IC79" s="61"/>
      <c r="ID79" s="61"/>
      <c r="IE79" s="61"/>
      <c r="IF79" s="61"/>
      <c r="IG79" s="61"/>
      <c r="IH79" s="61"/>
      <c r="II79" s="61"/>
      <c r="IJ79" s="61"/>
      <c r="IK79" s="61"/>
      <c r="IL79" s="61"/>
      <c r="IM79" s="61"/>
      <c r="IN79" s="61"/>
      <c r="IO79" s="61"/>
      <c r="IP79" s="61"/>
      <c r="IQ79" s="61"/>
      <c r="IR79" s="61"/>
      <c r="IS79" s="61"/>
    </row>
    <row r="80" spans="1:253" x14ac:dyDescent="0.2">
      <c r="A80" s="52" t="s">
        <v>45</v>
      </c>
      <c r="B80" s="52">
        <v>2</v>
      </c>
      <c r="C80" s="52" t="s">
        <v>316</v>
      </c>
      <c r="D80" s="180" t="s">
        <v>315</v>
      </c>
      <c r="E80" s="88">
        <v>20.3</v>
      </c>
      <c r="F80" s="89">
        <v>88</v>
      </c>
      <c r="G80" s="89">
        <v>89.69</v>
      </c>
      <c r="H80" s="90"/>
      <c r="I80" s="91"/>
      <c r="J80" s="92">
        <f t="shared" si="2"/>
        <v>78.927199999999999</v>
      </c>
      <c r="K80" s="92">
        <v>78.927199999999999</v>
      </c>
      <c r="L80" s="52"/>
      <c r="M80" s="52"/>
      <c r="N80" s="52"/>
      <c r="O80" s="52"/>
      <c r="P80" s="93"/>
      <c r="Q80" s="52"/>
      <c r="R80" s="52"/>
      <c r="S80" s="52"/>
      <c r="T80" s="52"/>
      <c r="U80" s="52"/>
      <c r="V80" s="52"/>
      <c r="W80" s="52"/>
      <c r="X80" s="52"/>
      <c r="Y80" s="52"/>
      <c r="Z80" s="52"/>
      <c r="AA80" s="52"/>
      <c r="AB80" s="52"/>
      <c r="AC80" s="52"/>
      <c r="AD80" s="52"/>
      <c r="AE80" s="52"/>
      <c r="AF80" s="52"/>
      <c r="AG80" s="52"/>
      <c r="AH80" s="52"/>
      <c r="AI80" s="52"/>
      <c r="AJ80" s="52"/>
      <c r="AK80" s="52"/>
      <c r="AL80" s="52"/>
      <c r="AM80" s="52"/>
      <c r="AN80" s="52"/>
      <c r="AO80" s="52"/>
      <c r="AP80" s="52"/>
      <c r="AQ80" s="52"/>
      <c r="AR80" s="52"/>
      <c r="AS80" s="52"/>
      <c r="AT80" s="52"/>
      <c r="AU80" s="52"/>
      <c r="AV80" s="52"/>
      <c r="AW80" s="52"/>
      <c r="AX80" s="52"/>
      <c r="AY80" s="52"/>
      <c r="AZ80" s="52"/>
      <c r="BA80" s="52"/>
      <c r="BB80" s="52"/>
      <c r="BC80" s="52"/>
      <c r="BD80" s="52"/>
      <c r="BE80" s="52"/>
      <c r="BF80" s="52"/>
      <c r="BG80" s="52"/>
      <c r="BH80" s="52"/>
      <c r="BI80" s="52"/>
      <c r="BJ80" s="52"/>
      <c r="BK80" s="52"/>
      <c r="BL80" s="52"/>
      <c r="BM80" s="52"/>
      <c r="BN80" s="52"/>
      <c r="BO80" s="52"/>
      <c r="BP80" s="52"/>
      <c r="BQ80" s="52"/>
      <c r="BR80" s="52"/>
      <c r="BS80" s="52"/>
      <c r="BT80" s="52"/>
      <c r="BU80" s="52"/>
      <c r="BV80" s="52"/>
      <c r="BW80" s="52"/>
      <c r="BX80" s="52"/>
      <c r="BY80" s="52"/>
      <c r="BZ80" s="52"/>
      <c r="CA80" s="52"/>
      <c r="CB80" s="52"/>
      <c r="CC80" s="52"/>
      <c r="CD80" s="52"/>
      <c r="CE80" s="52"/>
      <c r="CF80" s="52"/>
      <c r="CG80" s="52"/>
      <c r="CH80" s="52"/>
      <c r="CI80" s="52"/>
      <c r="CJ80" s="52"/>
      <c r="CK80" s="52"/>
      <c r="CL80" s="52"/>
      <c r="CM80" s="52"/>
      <c r="CN80" s="52"/>
      <c r="CO80" s="52"/>
      <c r="CP80" s="52"/>
      <c r="CQ80" s="52"/>
      <c r="CR80" s="52"/>
      <c r="CS80" s="52"/>
      <c r="CT80" s="52"/>
      <c r="CU80" s="52"/>
      <c r="CV80" s="52"/>
      <c r="CW80" s="52"/>
      <c r="CX80" s="52"/>
      <c r="CY80" s="52"/>
      <c r="CZ80" s="52"/>
      <c r="DA80" s="52"/>
      <c r="DB80" s="52"/>
      <c r="DC80" s="52"/>
      <c r="DD80" s="52"/>
      <c r="DE80" s="52"/>
      <c r="DF80" s="52"/>
      <c r="DG80" s="52"/>
      <c r="DH80" s="52"/>
      <c r="DI80" s="52"/>
      <c r="DJ80" s="52"/>
      <c r="DK80" s="52"/>
      <c r="DL80" s="52"/>
      <c r="DM80" s="52"/>
      <c r="DN80" s="52"/>
      <c r="DO80" s="52"/>
      <c r="DP80" s="52"/>
      <c r="DQ80" s="52"/>
      <c r="DR80" s="52"/>
      <c r="DS80" s="52"/>
      <c r="DT80" s="52"/>
      <c r="DU80" s="52"/>
      <c r="DV80" s="52"/>
      <c r="DW80" s="52"/>
      <c r="DX80" s="52"/>
      <c r="DY80" s="52"/>
      <c r="DZ80" s="52"/>
      <c r="EA80" s="52"/>
      <c r="EB80" s="52"/>
      <c r="EC80" s="52"/>
      <c r="ED80" s="52"/>
      <c r="EE80" s="52"/>
      <c r="EF80" s="52"/>
      <c r="EG80" s="52"/>
      <c r="EH80" s="52"/>
      <c r="EI80" s="52"/>
      <c r="EJ80" s="52"/>
      <c r="EK80" s="52"/>
      <c r="EL80" s="52"/>
      <c r="EM80" s="52"/>
      <c r="EN80" s="52"/>
      <c r="EO80" s="52"/>
      <c r="EP80" s="52"/>
      <c r="EQ80" s="52"/>
      <c r="ER80" s="52"/>
      <c r="ES80" s="52"/>
      <c r="ET80" s="52"/>
      <c r="EU80" s="52"/>
      <c r="EV80" s="52"/>
      <c r="EW80" s="52"/>
      <c r="EX80" s="52"/>
      <c r="EY80" s="52"/>
      <c r="EZ80" s="52"/>
      <c r="FA80" s="52"/>
      <c r="FB80" s="52"/>
      <c r="FC80" s="52"/>
      <c r="FD80" s="52"/>
      <c r="FE80" s="52"/>
      <c r="FF80" s="52"/>
      <c r="FG80" s="52"/>
      <c r="FH80" s="52"/>
      <c r="FI80" s="52"/>
      <c r="FJ80" s="52"/>
      <c r="FK80" s="52"/>
      <c r="FL80" s="52"/>
      <c r="FM80" s="52"/>
      <c r="FN80" s="52"/>
      <c r="FO80" s="52"/>
      <c r="FP80" s="52"/>
      <c r="FQ80" s="52"/>
      <c r="FR80" s="52"/>
      <c r="FS80" s="52"/>
      <c r="FT80" s="52"/>
      <c r="FU80" s="52"/>
      <c r="FV80" s="52"/>
      <c r="FW80" s="52"/>
      <c r="FX80" s="52"/>
      <c r="FY80" s="52"/>
      <c r="FZ80" s="52"/>
      <c r="GA80" s="52"/>
      <c r="GB80" s="52"/>
      <c r="GC80" s="52"/>
      <c r="GD80" s="52"/>
      <c r="GE80" s="52"/>
      <c r="GF80" s="52"/>
      <c r="GG80" s="52"/>
      <c r="GH80" s="52"/>
      <c r="GI80" s="52"/>
      <c r="GJ80" s="52"/>
      <c r="GK80" s="52"/>
      <c r="GL80" s="52"/>
      <c r="GM80" s="52"/>
      <c r="GN80" s="52"/>
      <c r="GO80" s="52"/>
      <c r="GP80" s="52"/>
      <c r="GQ80" s="52"/>
      <c r="GR80" s="52"/>
      <c r="GS80" s="52"/>
      <c r="GT80" s="52"/>
      <c r="GU80" s="52"/>
      <c r="GV80" s="52"/>
      <c r="GW80" s="52"/>
      <c r="GX80" s="52"/>
      <c r="GY80" s="52"/>
      <c r="GZ80" s="52"/>
      <c r="HA80" s="52"/>
      <c r="HB80" s="52"/>
      <c r="HC80" s="52"/>
      <c r="HD80" s="52"/>
      <c r="HE80" s="52"/>
      <c r="HF80" s="52"/>
      <c r="HG80" s="52"/>
      <c r="HH80" s="52"/>
      <c r="HI80" s="52"/>
      <c r="HJ80" s="52"/>
      <c r="HK80" s="52"/>
      <c r="HL80" s="52"/>
      <c r="HM80" s="52"/>
      <c r="HN80" s="52"/>
      <c r="HO80" s="52"/>
      <c r="HP80" s="52"/>
      <c r="HQ80" s="52"/>
      <c r="HR80" s="52"/>
      <c r="HS80" s="52"/>
      <c r="HT80" s="52"/>
      <c r="HU80" s="52"/>
      <c r="HV80" s="52"/>
      <c r="HW80" s="52"/>
      <c r="HX80" s="52"/>
      <c r="HY80" s="52"/>
      <c r="HZ80" s="52"/>
      <c r="IA80" s="52"/>
      <c r="IB80" s="52"/>
      <c r="IC80" s="52"/>
      <c r="ID80" s="52"/>
      <c r="IE80" s="52"/>
      <c r="IF80" s="52"/>
      <c r="IG80" s="52"/>
      <c r="IH80" s="52"/>
      <c r="II80" s="52"/>
      <c r="IJ80" s="52"/>
      <c r="IK80" s="52"/>
      <c r="IL80" s="52"/>
      <c r="IM80" s="52"/>
      <c r="IN80" s="52"/>
      <c r="IO80" s="52"/>
      <c r="IP80" s="52"/>
      <c r="IQ80" s="52"/>
      <c r="IR80" s="52"/>
      <c r="IS80" s="52"/>
    </row>
    <row r="81" spans="1:253" x14ac:dyDescent="0.2">
      <c r="A81" s="61" t="s">
        <v>196</v>
      </c>
      <c r="B81" s="61">
        <v>1</v>
      </c>
      <c r="C81" s="61" t="s">
        <v>517</v>
      </c>
      <c r="D81" s="176" t="s">
        <v>516</v>
      </c>
      <c r="E81" s="62">
        <v>3.43</v>
      </c>
      <c r="F81" s="50">
        <v>96</v>
      </c>
      <c r="G81" s="50">
        <v>96.76</v>
      </c>
      <c r="H81" s="51">
        <v>88000</v>
      </c>
      <c r="J81" s="64">
        <f t="shared" si="2"/>
        <v>92.889600000000016</v>
      </c>
      <c r="K81" s="64">
        <v>89.406871428571435</v>
      </c>
      <c r="M81" s="61" t="s">
        <v>195</v>
      </c>
      <c r="P81" s="96"/>
    </row>
    <row r="82" spans="1:253" x14ac:dyDescent="0.2">
      <c r="A82" s="52" t="s">
        <v>437</v>
      </c>
      <c r="B82" s="52">
        <v>2</v>
      </c>
      <c r="C82" s="52" t="s">
        <v>438</v>
      </c>
      <c r="D82" s="180" t="s">
        <v>439</v>
      </c>
      <c r="E82" s="88">
        <v>24.18</v>
      </c>
      <c r="F82" s="89">
        <v>95</v>
      </c>
      <c r="G82" s="89">
        <v>96</v>
      </c>
      <c r="H82" s="90">
        <v>210000</v>
      </c>
      <c r="I82" s="91"/>
      <c r="J82" s="92">
        <f t="shared" si="2"/>
        <v>91.2</v>
      </c>
      <c r="K82" s="92">
        <v>78.927199999999999</v>
      </c>
      <c r="L82" s="52"/>
      <c r="M82" s="52"/>
      <c r="N82" s="52"/>
      <c r="O82" s="52"/>
      <c r="P82" s="93"/>
      <c r="Q82" s="52"/>
      <c r="R82" s="52"/>
      <c r="S82" s="52"/>
      <c r="T82" s="52"/>
      <c r="U82" s="52"/>
      <c r="V82" s="52"/>
      <c r="W82" s="52"/>
      <c r="X82" s="52"/>
      <c r="Y82" s="52"/>
      <c r="Z82" s="52"/>
      <c r="AA82" s="52"/>
      <c r="AB82" s="52"/>
      <c r="AC82" s="52"/>
      <c r="AD82" s="52"/>
      <c r="AE82" s="52"/>
      <c r="AF82" s="52"/>
      <c r="AG82" s="52"/>
      <c r="AH82" s="52"/>
      <c r="AI82" s="52"/>
      <c r="AJ82" s="52"/>
      <c r="AK82" s="52"/>
      <c r="AL82" s="52"/>
      <c r="AM82" s="52"/>
      <c r="AN82" s="52"/>
      <c r="AO82" s="52"/>
      <c r="AP82" s="52"/>
      <c r="AQ82" s="52"/>
      <c r="AR82" s="52"/>
      <c r="AS82" s="52"/>
      <c r="AT82" s="52"/>
      <c r="AU82" s="52"/>
      <c r="AV82" s="52"/>
      <c r="AW82" s="52"/>
      <c r="AX82" s="52"/>
      <c r="AY82" s="52"/>
      <c r="AZ82" s="52"/>
      <c r="BA82" s="52"/>
      <c r="BB82" s="52"/>
      <c r="BC82" s="52"/>
      <c r="BD82" s="52"/>
      <c r="BE82" s="52"/>
      <c r="BF82" s="52"/>
      <c r="BG82" s="52"/>
      <c r="BH82" s="52"/>
      <c r="BI82" s="52"/>
      <c r="BJ82" s="52"/>
      <c r="BK82" s="52"/>
      <c r="BL82" s="52"/>
      <c r="BM82" s="52"/>
      <c r="BN82" s="52"/>
      <c r="BO82" s="52"/>
      <c r="BP82" s="52"/>
      <c r="BQ82" s="52"/>
      <c r="BR82" s="52"/>
      <c r="BS82" s="52"/>
      <c r="BT82" s="52"/>
      <c r="BU82" s="52"/>
      <c r="BV82" s="52"/>
      <c r="BW82" s="52"/>
      <c r="BX82" s="52"/>
      <c r="BY82" s="52"/>
      <c r="BZ82" s="52"/>
      <c r="CA82" s="52"/>
      <c r="CB82" s="52"/>
      <c r="CC82" s="52"/>
      <c r="CD82" s="52"/>
      <c r="CE82" s="52"/>
      <c r="CF82" s="52"/>
      <c r="CG82" s="52"/>
      <c r="CH82" s="52"/>
      <c r="CI82" s="52"/>
      <c r="CJ82" s="52"/>
      <c r="CK82" s="52"/>
      <c r="CL82" s="52"/>
      <c r="CM82" s="52"/>
      <c r="CN82" s="52"/>
      <c r="CO82" s="52"/>
      <c r="CP82" s="52"/>
      <c r="CQ82" s="52"/>
      <c r="CR82" s="52"/>
      <c r="CS82" s="52"/>
      <c r="CT82" s="52"/>
      <c r="CU82" s="52"/>
      <c r="CV82" s="52"/>
      <c r="CW82" s="52"/>
      <c r="CX82" s="52"/>
      <c r="CY82" s="52"/>
      <c r="CZ82" s="52"/>
      <c r="DA82" s="52"/>
      <c r="DB82" s="52"/>
      <c r="DC82" s="52"/>
      <c r="DD82" s="52"/>
      <c r="DE82" s="52"/>
      <c r="DF82" s="52"/>
      <c r="DG82" s="52"/>
      <c r="DH82" s="52"/>
      <c r="DI82" s="52"/>
      <c r="DJ82" s="52"/>
      <c r="DK82" s="52"/>
      <c r="DL82" s="52"/>
      <c r="DM82" s="52"/>
      <c r="DN82" s="52"/>
      <c r="DO82" s="52"/>
      <c r="DP82" s="52"/>
      <c r="DQ82" s="52"/>
      <c r="DR82" s="52"/>
      <c r="DS82" s="52"/>
      <c r="DT82" s="52"/>
      <c r="DU82" s="52"/>
      <c r="DV82" s="52"/>
      <c r="DW82" s="52"/>
      <c r="DX82" s="52"/>
      <c r="DY82" s="52"/>
      <c r="DZ82" s="52"/>
      <c r="EA82" s="52"/>
      <c r="EB82" s="52"/>
      <c r="EC82" s="52"/>
      <c r="ED82" s="52"/>
      <c r="EE82" s="52"/>
      <c r="EF82" s="52"/>
      <c r="EG82" s="52"/>
      <c r="EH82" s="52"/>
      <c r="EI82" s="52"/>
      <c r="EJ82" s="52"/>
      <c r="EK82" s="52"/>
      <c r="EL82" s="52"/>
      <c r="EM82" s="52"/>
      <c r="EN82" s="52"/>
      <c r="EO82" s="52"/>
      <c r="EP82" s="52"/>
      <c r="EQ82" s="52"/>
      <c r="ER82" s="52"/>
      <c r="ES82" s="52"/>
      <c r="ET82" s="52"/>
      <c r="EU82" s="52"/>
      <c r="EV82" s="52"/>
      <c r="EW82" s="52"/>
      <c r="EX82" s="52"/>
      <c r="EY82" s="52"/>
      <c r="EZ82" s="52"/>
      <c r="FA82" s="52"/>
      <c r="FB82" s="52"/>
      <c r="FC82" s="52"/>
      <c r="FD82" s="52"/>
      <c r="FE82" s="52"/>
      <c r="FF82" s="52"/>
      <c r="FG82" s="52"/>
      <c r="FH82" s="52"/>
      <c r="FI82" s="52"/>
      <c r="FJ82" s="52"/>
      <c r="FK82" s="52"/>
      <c r="FL82" s="52"/>
      <c r="FM82" s="52"/>
      <c r="FN82" s="52"/>
      <c r="FO82" s="52"/>
      <c r="FP82" s="52"/>
      <c r="FQ82" s="52"/>
      <c r="FR82" s="52"/>
      <c r="FS82" s="52"/>
      <c r="FT82" s="52"/>
      <c r="FU82" s="52"/>
      <c r="FV82" s="52"/>
      <c r="FW82" s="52"/>
      <c r="FX82" s="52"/>
      <c r="FY82" s="52"/>
      <c r="FZ82" s="52"/>
      <c r="GA82" s="52"/>
      <c r="GB82" s="52"/>
      <c r="GC82" s="52"/>
      <c r="GD82" s="52"/>
      <c r="GE82" s="52"/>
      <c r="GF82" s="52"/>
      <c r="GG82" s="52"/>
      <c r="GH82" s="52"/>
      <c r="GI82" s="52"/>
      <c r="GJ82" s="52"/>
      <c r="GK82" s="52"/>
      <c r="GL82" s="52"/>
      <c r="GM82" s="52"/>
      <c r="GN82" s="52"/>
      <c r="GO82" s="52"/>
      <c r="GP82" s="52"/>
      <c r="GQ82" s="52"/>
      <c r="GR82" s="52"/>
      <c r="GS82" s="52"/>
      <c r="GT82" s="52"/>
      <c r="GU82" s="52"/>
      <c r="GV82" s="52"/>
      <c r="GW82" s="52"/>
      <c r="GX82" s="52"/>
      <c r="GY82" s="52"/>
      <c r="GZ82" s="52"/>
      <c r="HA82" s="52"/>
      <c r="HB82" s="52"/>
      <c r="HC82" s="52"/>
      <c r="HD82" s="52"/>
      <c r="HE82" s="52"/>
      <c r="HF82" s="52"/>
      <c r="HG82" s="52"/>
      <c r="HH82" s="52"/>
      <c r="HI82" s="52"/>
      <c r="HJ82" s="52"/>
      <c r="HK82" s="52"/>
      <c r="HL82" s="52"/>
      <c r="HM82" s="52"/>
      <c r="HN82" s="52"/>
      <c r="HO82" s="52"/>
      <c r="HP82" s="52"/>
      <c r="HQ82" s="52"/>
      <c r="HR82" s="52"/>
      <c r="HS82" s="52"/>
      <c r="HT82" s="52"/>
      <c r="HU82" s="52"/>
      <c r="HV82" s="52"/>
      <c r="HW82" s="52"/>
      <c r="HX82" s="52"/>
      <c r="HY82" s="52"/>
      <c r="HZ82" s="52"/>
      <c r="IA82" s="52"/>
      <c r="IB82" s="52"/>
      <c r="IC82" s="52"/>
      <c r="ID82" s="52"/>
      <c r="IE82" s="52"/>
      <c r="IF82" s="52"/>
      <c r="IG82" s="52"/>
      <c r="IH82" s="52"/>
      <c r="II82" s="52"/>
      <c r="IJ82" s="52"/>
      <c r="IK82" s="52"/>
      <c r="IL82" s="52"/>
      <c r="IM82" s="52"/>
      <c r="IN82" s="52"/>
      <c r="IO82" s="52"/>
      <c r="IP82" s="52"/>
      <c r="IQ82" s="52"/>
      <c r="IR82" s="52"/>
      <c r="IS82" s="52"/>
    </row>
    <row r="83" spans="1:253" x14ac:dyDescent="0.2">
      <c r="A83" s="61" t="s">
        <v>46</v>
      </c>
      <c r="B83" s="61">
        <v>1</v>
      </c>
      <c r="C83" s="61" t="s">
        <v>47</v>
      </c>
      <c r="D83" s="176" t="s">
        <v>317</v>
      </c>
      <c r="E83" s="62">
        <v>5.32</v>
      </c>
      <c r="F83" s="50">
        <v>93</v>
      </c>
      <c r="G83" s="50">
        <v>99.48</v>
      </c>
      <c r="H83" s="51">
        <v>4900000</v>
      </c>
      <c r="J83" s="64">
        <f t="shared" si="2"/>
        <v>92.516400000000019</v>
      </c>
      <c r="K83" s="64">
        <v>89.81986666666667</v>
      </c>
      <c r="P83" s="96"/>
    </row>
    <row r="84" spans="1:253" x14ac:dyDescent="0.2">
      <c r="A84" s="61" t="s">
        <v>48</v>
      </c>
      <c r="B84" s="61">
        <v>1</v>
      </c>
      <c r="C84" s="61" t="s">
        <v>49</v>
      </c>
      <c r="D84" s="176" t="s">
        <v>318</v>
      </c>
      <c r="E84" s="94">
        <v>2.83</v>
      </c>
      <c r="F84" s="50">
        <v>79</v>
      </c>
      <c r="G84" s="50">
        <v>99.68</v>
      </c>
      <c r="H84" s="51">
        <v>533000</v>
      </c>
      <c r="J84" s="64">
        <f t="shared" si="2"/>
        <v>78.747200000000007</v>
      </c>
      <c r="K84" s="64">
        <v>81.331600000000009</v>
      </c>
      <c r="P84" s="96"/>
    </row>
    <row r="85" spans="1:253" s="52" customFormat="1" x14ac:dyDescent="0.2">
      <c r="A85" s="61" t="s">
        <v>50</v>
      </c>
      <c r="B85" s="61"/>
      <c r="C85" s="61"/>
      <c r="D85" s="176"/>
      <c r="E85" s="94">
        <v>1.35</v>
      </c>
      <c r="F85" s="50"/>
      <c r="G85" s="50"/>
      <c r="H85" s="51"/>
      <c r="I85" s="95"/>
      <c r="J85" s="61">
        <f t="shared" si="2"/>
        <v>0</v>
      </c>
      <c r="K85" s="61"/>
      <c r="L85" s="61"/>
      <c r="M85" s="61"/>
      <c r="N85" s="61"/>
      <c r="O85" s="61"/>
      <c r="P85" s="96"/>
      <c r="Q85" s="61"/>
      <c r="R85" s="61"/>
      <c r="S85" s="61"/>
      <c r="T85" s="61"/>
      <c r="U85" s="61"/>
      <c r="V85" s="61"/>
      <c r="W85" s="61"/>
      <c r="X85" s="61"/>
      <c r="Y85" s="61"/>
      <c r="Z85" s="61"/>
      <c r="AA85" s="61"/>
      <c r="AB85" s="61"/>
      <c r="AC85" s="61"/>
      <c r="AD85" s="61"/>
      <c r="AE85" s="61"/>
      <c r="AF85" s="61"/>
      <c r="AG85" s="61"/>
      <c r="AH85" s="61"/>
      <c r="AI85" s="61"/>
      <c r="AJ85" s="61"/>
      <c r="AK85" s="61"/>
      <c r="AL85" s="61"/>
      <c r="AM85" s="61"/>
      <c r="AN85" s="61"/>
      <c r="AO85" s="61"/>
      <c r="AP85" s="61"/>
      <c r="AQ85" s="61"/>
      <c r="AR85" s="61"/>
      <c r="AS85" s="61"/>
      <c r="AT85" s="61"/>
      <c r="AU85" s="61"/>
      <c r="AV85" s="61"/>
      <c r="AW85" s="61"/>
      <c r="AX85" s="61"/>
      <c r="AY85" s="61"/>
      <c r="AZ85" s="61"/>
      <c r="BA85" s="61"/>
      <c r="BB85" s="61"/>
      <c r="BC85" s="61"/>
      <c r="BD85" s="61"/>
      <c r="BE85" s="61"/>
      <c r="BF85" s="61"/>
      <c r="BG85" s="61"/>
      <c r="BH85" s="61"/>
      <c r="BI85" s="61"/>
      <c r="BJ85" s="61"/>
      <c r="BK85" s="61"/>
      <c r="BL85" s="61"/>
      <c r="BM85" s="61"/>
      <c r="BN85" s="61"/>
      <c r="BO85" s="61"/>
      <c r="BP85" s="61"/>
      <c r="BQ85" s="61"/>
      <c r="BR85" s="61"/>
      <c r="BS85" s="61"/>
      <c r="BT85" s="61"/>
      <c r="BU85" s="61"/>
      <c r="BV85" s="61"/>
      <c r="BW85" s="61"/>
      <c r="BX85" s="61"/>
      <c r="BY85" s="61"/>
      <c r="BZ85" s="61"/>
      <c r="CA85" s="61"/>
      <c r="CB85" s="61"/>
      <c r="CC85" s="61"/>
      <c r="CD85" s="61"/>
      <c r="CE85" s="61"/>
      <c r="CF85" s="61"/>
      <c r="CG85" s="61"/>
      <c r="CH85" s="61"/>
      <c r="CI85" s="61"/>
      <c r="CJ85" s="61"/>
      <c r="CK85" s="61"/>
      <c r="CL85" s="61"/>
      <c r="CM85" s="61"/>
      <c r="CN85" s="61"/>
      <c r="CO85" s="61"/>
      <c r="CP85" s="61"/>
      <c r="CQ85" s="61"/>
      <c r="CR85" s="61"/>
      <c r="CS85" s="61"/>
      <c r="CT85" s="61"/>
      <c r="CU85" s="61"/>
      <c r="CV85" s="61"/>
      <c r="CW85" s="61"/>
      <c r="CX85" s="61"/>
      <c r="CY85" s="61"/>
      <c r="CZ85" s="61"/>
      <c r="DA85" s="61"/>
      <c r="DB85" s="61"/>
      <c r="DC85" s="61"/>
      <c r="DD85" s="61"/>
      <c r="DE85" s="61"/>
      <c r="DF85" s="61"/>
      <c r="DG85" s="61"/>
      <c r="DH85" s="61"/>
      <c r="DI85" s="61"/>
      <c r="DJ85" s="61"/>
      <c r="DK85" s="61"/>
      <c r="DL85" s="61"/>
      <c r="DM85" s="61"/>
      <c r="DN85" s="61"/>
      <c r="DO85" s="61"/>
      <c r="DP85" s="61"/>
      <c r="DQ85" s="61"/>
      <c r="DR85" s="61"/>
      <c r="DS85" s="61"/>
      <c r="DT85" s="61"/>
      <c r="DU85" s="61"/>
      <c r="DV85" s="61"/>
      <c r="DW85" s="61"/>
      <c r="DX85" s="61"/>
      <c r="DY85" s="61"/>
      <c r="DZ85" s="61"/>
      <c r="EA85" s="61"/>
      <c r="EB85" s="61"/>
      <c r="EC85" s="61"/>
      <c r="ED85" s="61"/>
      <c r="EE85" s="61"/>
      <c r="EF85" s="61"/>
      <c r="EG85" s="61"/>
      <c r="EH85" s="61"/>
      <c r="EI85" s="61"/>
      <c r="EJ85" s="61"/>
      <c r="EK85" s="61"/>
      <c r="EL85" s="61"/>
      <c r="EM85" s="61"/>
      <c r="EN85" s="61"/>
      <c r="EO85" s="61"/>
      <c r="EP85" s="61"/>
      <c r="EQ85" s="61"/>
      <c r="ER85" s="61"/>
      <c r="ES85" s="61"/>
      <c r="ET85" s="61"/>
      <c r="EU85" s="61"/>
      <c r="EV85" s="61"/>
      <c r="EW85" s="61"/>
      <c r="EX85" s="61"/>
      <c r="EY85" s="61"/>
      <c r="EZ85" s="61"/>
      <c r="FA85" s="61"/>
      <c r="FB85" s="61"/>
      <c r="FC85" s="61"/>
      <c r="FD85" s="61"/>
      <c r="FE85" s="61"/>
      <c r="FF85" s="61"/>
      <c r="FG85" s="61"/>
      <c r="FH85" s="61"/>
      <c r="FI85" s="61"/>
      <c r="FJ85" s="61"/>
      <c r="FK85" s="61"/>
      <c r="FL85" s="61"/>
      <c r="FM85" s="61"/>
      <c r="FN85" s="61"/>
      <c r="FO85" s="61"/>
      <c r="FP85" s="61"/>
      <c r="FQ85" s="61"/>
      <c r="FR85" s="61"/>
      <c r="FS85" s="61"/>
      <c r="FT85" s="61"/>
      <c r="FU85" s="61"/>
      <c r="FV85" s="61"/>
      <c r="FW85" s="61"/>
      <c r="FX85" s="61"/>
      <c r="FY85" s="61"/>
      <c r="FZ85" s="61"/>
      <c r="GA85" s="61"/>
      <c r="GB85" s="61"/>
      <c r="GC85" s="61"/>
      <c r="GD85" s="61"/>
      <c r="GE85" s="61"/>
      <c r="GF85" s="61"/>
      <c r="GG85" s="61"/>
      <c r="GH85" s="61"/>
      <c r="GI85" s="61"/>
      <c r="GJ85" s="61"/>
      <c r="GK85" s="61"/>
      <c r="GL85" s="61"/>
      <c r="GM85" s="61"/>
      <c r="GN85" s="61"/>
      <c r="GO85" s="61"/>
      <c r="GP85" s="61"/>
      <c r="GQ85" s="61"/>
      <c r="GR85" s="61"/>
      <c r="GS85" s="61"/>
      <c r="GT85" s="61"/>
      <c r="GU85" s="61"/>
      <c r="GV85" s="61"/>
      <c r="GW85" s="61"/>
      <c r="GX85" s="61"/>
      <c r="GY85" s="61"/>
      <c r="GZ85" s="61"/>
      <c r="HA85" s="61"/>
      <c r="HB85" s="61"/>
      <c r="HC85" s="61"/>
      <c r="HD85" s="61"/>
      <c r="HE85" s="61"/>
      <c r="HF85" s="61"/>
      <c r="HG85" s="61"/>
      <c r="HH85" s="61"/>
      <c r="HI85" s="61"/>
      <c r="HJ85" s="61"/>
      <c r="HK85" s="61"/>
      <c r="HL85" s="61"/>
      <c r="HM85" s="61"/>
      <c r="HN85" s="61"/>
      <c r="HO85" s="61"/>
      <c r="HP85" s="61"/>
      <c r="HQ85" s="61"/>
      <c r="HR85" s="61"/>
      <c r="HS85" s="61"/>
      <c r="HT85" s="61"/>
      <c r="HU85" s="61"/>
      <c r="HV85" s="61"/>
      <c r="HW85" s="61"/>
      <c r="HX85" s="61"/>
      <c r="HY85" s="61"/>
      <c r="HZ85" s="61"/>
      <c r="IA85" s="61"/>
      <c r="IB85" s="61"/>
      <c r="IC85" s="61"/>
      <c r="ID85" s="61"/>
      <c r="IE85" s="61"/>
      <c r="IF85" s="61"/>
      <c r="IG85" s="61"/>
      <c r="IH85" s="61"/>
      <c r="II85" s="61"/>
      <c r="IJ85" s="61"/>
      <c r="IK85" s="61"/>
      <c r="IL85" s="61"/>
      <c r="IM85" s="61"/>
      <c r="IN85" s="61"/>
      <c r="IO85" s="61"/>
      <c r="IP85" s="61"/>
      <c r="IQ85" s="61"/>
      <c r="IR85" s="61"/>
      <c r="IS85" s="61"/>
    </row>
    <row r="86" spans="1:253" s="52" customFormat="1" x14ac:dyDescent="0.2">
      <c r="A86" s="52" t="s">
        <v>376</v>
      </c>
      <c r="B86" s="52">
        <v>2</v>
      </c>
      <c r="C86" s="52" t="s">
        <v>377</v>
      </c>
      <c r="D86" s="180" t="s">
        <v>378</v>
      </c>
      <c r="E86" s="88">
        <v>22.27</v>
      </c>
      <c r="F86" s="89">
        <v>92</v>
      </c>
      <c r="G86" s="89">
        <v>99.85</v>
      </c>
      <c r="H86" s="90">
        <v>70000</v>
      </c>
      <c r="I86" s="91"/>
      <c r="J86" s="92">
        <f t="shared" si="2"/>
        <v>91.861999999999995</v>
      </c>
      <c r="K86" s="92">
        <v>91.86</v>
      </c>
      <c r="P86" s="93"/>
    </row>
    <row r="87" spans="1:253" x14ac:dyDescent="0.2">
      <c r="A87" s="52" t="s">
        <v>199</v>
      </c>
      <c r="B87" s="52">
        <v>2</v>
      </c>
      <c r="C87" s="52" t="s">
        <v>43</v>
      </c>
      <c r="D87" s="180" t="s">
        <v>319</v>
      </c>
      <c r="E87" s="88">
        <v>22.84</v>
      </c>
      <c r="F87" s="89">
        <v>90</v>
      </c>
      <c r="G87" s="89">
        <v>94.44</v>
      </c>
      <c r="H87" s="90">
        <v>592000</v>
      </c>
      <c r="I87" s="91"/>
      <c r="J87" s="92">
        <f t="shared" si="2"/>
        <v>84.996000000000009</v>
      </c>
      <c r="K87" s="92">
        <v>88.402344444444438</v>
      </c>
      <c r="L87" s="52"/>
      <c r="M87" s="52" t="s">
        <v>197</v>
      </c>
      <c r="N87" s="52"/>
      <c r="O87" s="52"/>
      <c r="P87" s="93"/>
      <c r="Q87" s="52"/>
      <c r="R87" s="52"/>
      <c r="S87" s="52"/>
      <c r="T87" s="52"/>
      <c r="U87" s="52"/>
      <c r="V87" s="52"/>
      <c r="W87" s="52"/>
      <c r="X87" s="52"/>
      <c r="Y87" s="52"/>
      <c r="Z87" s="52"/>
      <c r="AA87" s="52"/>
      <c r="AB87" s="52"/>
      <c r="AC87" s="52"/>
      <c r="AD87" s="52"/>
      <c r="AE87" s="52"/>
      <c r="AF87" s="52"/>
      <c r="AG87" s="52"/>
      <c r="AH87" s="52"/>
      <c r="AI87" s="52"/>
      <c r="AJ87" s="52"/>
      <c r="AK87" s="52"/>
      <c r="AL87" s="52"/>
      <c r="AM87" s="52"/>
      <c r="AN87" s="52"/>
      <c r="AO87" s="52"/>
      <c r="AP87" s="52"/>
      <c r="AQ87" s="52"/>
      <c r="AR87" s="52"/>
      <c r="AS87" s="52"/>
      <c r="AT87" s="52"/>
      <c r="AU87" s="52"/>
      <c r="AV87" s="52"/>
      <c r="AW87" s="52"/>
      <c r="AX87" s="52"/>
      <c r="AY87" s="52"/>
      <c r="AZ87" s="52"/>
      <c r="BA87" s="52"/>
      <c r="BB87" s="52"/>
      <c r="BC87" s="52"/>
      <c r="BD87" s="52"/>
      <c r="BE87" s="52"/>
      <c r="BF87" s="52"/>
      <c r="BG87" s="52"/>
      <c r="BH87" s="52"/>
      <c r="BI87" s="52"/>
      <c r="BJ87" s="52"/>
      <c r="BK87" s="52"/>
      <c r="BL87" s="52"/>
      <c r="BM87" s="52"/>
      <c r="BN87" s="52"/>
      <c r="BO87" s="52"/>
      <c r="BP87" s="52"/>
      <c r="BQ87" s="52"/>
      <c r="BR87" s="52"/>
      <c r="BS87" s="52"/>
      <c r="BT87" s="52"/>
      <c r="BU87" s="52"/>
      <c r="BV87" s="52"/>
      <c r="BW87" s="52"/>
      <c r="BX87" s="52"/>
      <c r="BY87" s="52"/>
      <c r="BZ87" s="52"/>
      <c r="CA87" s="52"/>
      <c r="CB87" s="52"/>
      <c r="CC87" s="52"/>
      <c r="CD87" s="52"/>
      <c r="CE87" s="52"/>
      <c r="CF87" s="52"/>
      <c r="CG87" s="52"/>
      <c r="CH87" s="52"/>
      <c r="CI87" s="52"/>
      <c r="CJ87" s="52"/>
      <c r="CK87" s="52"/>
      <c r="CL87" s="52"/>
      <c r="CM87" s="52"/>
      <c r="CN87" s="52"/>
      <c r="CO87" s="52"/>
      <c r="CP87" s="52"/>
      <c r="CQ87" s="52"/>
      <c r="CR87" s="52"/>
      <c r="CS87" s="52"/>
      <c r="CT87" s="52"/>
      <c r="CU87" s="52"/>
      <c r="CV87" s="52"/>
      <c r="CW87" s="52"/>
      <c r="CX87" s="52"/>
      <c r="CY87" s="52"/>
      <c r="CZ87" s="52"/>
      <c r="DA87" s="52"/>
      <c r="DB87" s="52"/>
      <c r="DC87" s="52"/>
      <c r="DD87" s="52"/>
      <c r="DE87" s="52"/>
      <c r="DF87" s="52"/>
      <c r="DG87" s="52"/>
      <c r="DH87" s="52"/>
      <c r="DI87" s="52"/>
      <c r="DJ87" s="52"/>
      <c r="DK87" s="52"/>
      <c r="DL87" s="52"/>
      <c r="DM87" s="52"/>
      <c r="DN87" s="52"/>
      <c r="DO87" s="52"/>
      <c r="DP87" s="52"/>
      <c r="DQ87" s="52"/>
      <c r="DR87" s="52"/>
      <c r="DS87" s="52"/>
      <c r="DT87" s="52"/>
      <c r="DU87" s="52"/>
      <c r="DV87" s="52"/>
      <c r="DW87" s="52"/>
      <c r="DX87" s="52"/>
      <c r="DY87" s="52"/>
      <c r="DZ87" s="52"/>
      <c r="EA87" s="52"/>
      <c r="EB87" s="52"/>
      <c r="EC87" s="52"/>
      <c r="ED87" s="52"/>
      <c r="EE87" s="52"/>
      <c r="EF87" s="52"/>
      <c r="EG87" s="52"/>
      <c r="EH87" s="52"/>
      <c r="EI87" s="52"/>
      <c r="EJ87" s="52"/>
      <c r="EK87" s="52"/>
      <c r="EL87" s="52"/>
      <c r="EM87" s="52"/>
      <c r="EN87" s="52"/>
      <c r="EO87" s="52"/>
      <c r="EP87" s="52"/>
      <c r="EQ87" s="52"/>
      <c r="ER87" s="52"/>
      <c r="ES87" s="52"/>
      <c r="ET87" s="52"/>
      <c r="EU87" s="52"/>
      <c r="EV87" s="52"/>
      <c r="EW87" s="52"/>
      <c r="EX87" s="52"/>
      <c r="EY87" s="52"/>
      <c r="EZ87" s="52"/>
      <c r="FA87" s="52"/>
      <c r="FB87" s="52"/>
      <c r="FC87" s="52"/>
      <c r="FD87" s="52"/>
      <c r="FE87" s="52"/>
      <c r="FF87" s="52"/>
      <c r="FG87" s="52"/>
      <c r="FH87" s="52"/>
      <c r="FI87" s="52"/>
      <c r="FJ87" s="52"/>
      <c r="FK87" s="52"/>
      <c r="FL87" s="52"/>
      <c r="FM87" s="52"/>
      <c r="FN87" s="52"/>
      <c r="FO87" s="52"/>
      <c r="FP87" s="52"/>
      <c r="FQ87" s="52"/>
      <c r="FR87" s="52"/>
      <c r="FS87" s="52"/>
      <c r="FT87" s="52"/>
      <c r="FU87" s="52"/>
      <c r="FV87" s="52"/>
      <c r="FW87" s="52"/>
      <c r="FX87" s="52"/>
      <c r="FY87" s="52"/>
      <c r="FZ87" s="52"/>
      <c r="GA87" s="52"/>
      <c r="GB87" s="52"/>
      <c r="GC87" s="52"/>
      <c r="GD87" s="52"/>
      <c r="GE87" s="52"/>
      <c r="GF87" s="52"/>
      <c r="GG87" s="52"/>
      <c r="GH87" s="52"/>
      <c r="GI87" s="52"/>
      <c r="GJ87" s="52"/>
      <c r="GK87" s="52"/>
      <c r="GL87" s="52"/>
      <c r="GM87" s="52"/>
      <c r="GN87" s="52"/>
      <c r="GO87" s="52"/>
      <c r="GP87" s="52"/>
      <c r="GQ87" s="52"/>
      <c r="GR87" s="52"/>
      <c r="GS87" s="52"/>
      <c r="GT87" s="52"/>
      <c r="GU87" s="52"/>
      <c r="GV87" s="52"/>
      <c r="GW87" s="52"/>
      <c r="GX87" s="52"/>
      <c r="GY87" s="52"/>
      <c r="GZ87" s="52"/>
      <c r="HA87" s="52"/>
      <c r="HB87" s="52"/>
      <c r="HC87" s="52"/>
      <c r="HD87" s="52"/>
      <c r="HE87" s="52"/>
      <c r="HF87" s="52"/>
      <c r="HG87" s="52"/>
      <c r="HH87" s="52"/>
      <c r="HI87" s="52"/>
      <c r="HJ87" s="52"/>
      <c r="HK87" s="52"/>
      <c r="HL87" s="52"/>
      <c r="HM87" s="52"/>
      <c r="HN87" s="52"/>
      <c r="HO87" s="52"/>
      <c r="HP87" s="52"/>
      <c r="HQ87" s="52"/>
      <c r="HR87" s="52"/>
      <c r="HS87" s="52"/>
      <c r="HT87" s="52"/>
      <c r="HU87" s="52"/>
      <c r="HV87" s="52"/>
      <c r="HW87" s="52"/>
      <c r="HX87" s="52"/>
      <c r="HY87" s="52"/>
      <c r="HZ87" s="52"/>
      <c r="IA87" s="52"/>
      <c r="IB87" s="52"/>
      <c r="IC87" s="52"/>
      <c r="ID87" s="52"/>
      <c r="IE87" s="52"/>
      <c r="IF87" s="52"/>
      <c r="IG87" s="52"/>
      <c r="IH87" s="52"/>
      <c r="II87" s="52"/>
      <c r="IJ87" s="52"/>
      <c r="IK87" s="52"/>
      <c r="IL87" s="52"/>
      <c r="IM87" s="52"/>
      <c r="IN87" s="52"/>
      <c r="IO87" s="52"/>
      <c r="IP87" s="52"/>
      <c r="IQ87" s="52"/>
      <c r="IR87" s="52"/>
      <c r="IS87" s="52"/>
    </row>
    <row r="88" spans="1:253" s="74" customFormat="1" x14ac:dyDescent="0.2">
      <c r="A88" s="118" t="s">
        <v>200</v>
      </c>
      <c r="B88" s="118">
        <v>1</v>
      </c>
      <c r="C88" s="118" t="s">
        <v>518</v>
      </c>
      <c r="D88" s="187" t="s">
        <v>519</v>
      </c>
      <c r="E88" s="128">
        <v>5.79</v>
      </c>
      <c r="F88" s="37">
        <v>90</v>
      </c>
      <c r="G88" s="37">
        <v>97.7</v>
      </c>
      <c r="H88" s="120">
        <v>175000</v>
      </c>
      <c r="I88" s="95"/>
      <c r="J88" s="64">
        <f t="shared" si="2"/>
        <v>87.93</v>
      </c>
      <c r="K88" s="64">
        <v>90.823425</v>
      </c>
      <c r="L88" s="61"/>
      <c r="M88" s="61" t="s">
        <v>198</v>
      </c>
      <c r="N88" s="61" t="s">
        <v>379</v>
      </c>
      <c r="O88" s="61"/>
      <c r="P88" s="96"/>
      <c r="Q88" s="61"/>
      <c r="R88" s="61"/>
      <c r="S88" s="61"/>
      <c r="T88" s="61"/>
      <c r="U88" s="61"/>
      <c r="V88" s="61"/>
      <c r="W88" s="61"/>
      <c r="X88" s="61"/>
      <c r="Y88" s="61"/>
      <c r="Z88" s="61"/>
      <c r="AA88" s="61"/>
      <c r="AB88" s="61"/>
      <c r="AC88" s="61"/>
      <c r="AD88" s="61"/>
      <c r="AE88" s="61"/>
      <c r="AF88" s="61"/>
      <c r="AG88" s="61"/>
      <c r="AH88" s="61"/>
      <c r="AI88" s="61"/>
      <c r="AJ88" s="61"/>
      <c r="AK88" s="61"/>
      <c r="AL88" s="61"/>
      <c r="AM88" s="61"/>
      <c r="AN88" s="61"/>
      <c r="AO88" s="61"/>
      <c r="AP88" s="61"/>
      <c r="AQ88" s="61"/>
      <c r="AR88" s="61"/>
      <c r="AS88" s="61"/>
      <c r="AT88" s="61"/>
      <c r="AU88" s="61"/>
      <c r="AV88" s="61"/>
      <c r="AW88" s="61"/>
      <c r="AX88" s="61"/>
      <c r="AY88" s="61"/>
      <c r="AZ88" s="61"/>
      <c r="BA88" s="61"/>
      <c r="BB88" s="61"/>
      <c r="BC88" s="61"/>
      <c r="BD88" s="61"/>
      <c r="BE88" s="61"/>
      <c r="BF88" s="61"/>
      <c r="BG88" s="61"/>
      <c r="BH88" s="61"/>
      <c r="BI88" s="61"/>
      <c r="BJ88" s="61"/>
      <c r="BK88" s="61"/>
      <c r="BL88" s="61"/>
      <c r="BM88" s="61"/>
      <c r="BN88" s="61"/>
      <c r="BO88" s="61"/>
      <c r="BP88" s="61"/>
      <c r="BQ88" s="61"/>
      <c r="BR88" s="61"/>
      <c r="BS88" s="61"/>
      <c r="BT88" s="61"/>
      <c r="BU88" s="61"/>
      <c r="BV88" s="61"/>
      <c r="BW88" s="61"/>
      <c r="BX88" s="61"/>
      <c r="BY88" s="61"/>
      <c r="BZ88" s="61"/>
      <c r="CA88" s="61"/>
      <c r="CB88" s="61"/>
      <c r="CC88" s="61"/>
      <c r="CD88" s="61"/>
      <c r="CE88" s="61"/>
      <c r="CF88" s="61"/>
      <c r="CG88" s="61"/>
      <c r="CH88" s="61"/>
      <c r="CI88" s="61"/>
      <c r="CJ88" s="61"/>
      <c r="CK88" s="61"/>
      <c r="CL88" s="61"/>
      <c r="CM88" s="61"/>
      <c r="CN88" s="61"/>
      <c r="CO88" s="61"/>
      <c r="CP88" s="61"/>
      <c r="CQ88" s="61"/>
      <c r="CR88" s="61"/>
      <c r="CS88" s="61"/>
      <c r="CT88" s="61"/>
      <c r="CU88" s="61"/>
      <c r="CV88" s="61"/>
      <c r="CW88" s="61"/>
      <c r="CX88" s="61"/>
      <c r="CY88" s="61"/>
      <c r="CZ88" s="61"/>
      <c r="DA88" s="61"/>
      <c r="DB88" s="61"/>
      <c r="DC88" s="61"/>
      <c r="DD88" s="61"/>
      <c r="DE88" s="61"/>
      <c r="DF88" s="61"/>
      <c r="DG88" s="61"/>
      <c r="DH88" s="61"/>
      <c r="DI88" s="61"/>
      <c r="DJ88" s="61"/>
      <c r="DK88" s="61"/>
      <c r="DL88" s="61"/>
      <c r="DM88" s="61"/>
      <c r="DN88" s="61"/>
      <c r="DO88" s="61"/>
      <c r="DP88" s="61"/>
      <c r="DQ88" s="61"/>
      <c r="DR88" s="61"/>
      <c r="DS88" s="61"/>
      <c r="DT88" s="61"/>
      <c r="DU88" s="61"/>
      <c r="DV88" s="61"/>
      <c r="DW88" s="61"/>
      <c r="DX88" s="61"/>
      <c r="DY88" s="61"/>
      <c r="DZ88" s="61"/>
      <c r="EA88" s="61"/>
      <c r="EB88" s="61"/>
      <c r="EC88" s="61"/>
      <c r="ED88" s="61"/>
      <c r="EE88" s="61"/>
      <c r="EF88" s="61"/>
      <c r="EG88" s="61"/>
      <c r="EH88" s="61"/>
      <c r="EI88" s="61"/>
      <c r="EJ88" s="61"/>
      <c r="EK88" s="61"/>
      <c r="EL88" s="61"/>
      <c r="EM88" s="61"/>
      <c r="EN88" s="61"/>
      <c r="EO88" s="61"/>
      <c r="EP88" s="61"/>
      <c r="EQ88" s="61"/>
      <c r="ER88" s="61"/>
      <c r="ES88" s="61"/>
      <c r="ET88" s="61"/>
      <c r="EU88" s="61"/>
      <c r="EV88" s="61"/>
      <c r="EW88" s="61"/>
      <c r="EX88" s="61"/>
      <c r="EY88" s="61"/>
      <c r="EZ88" s="61"/>
      <c r="FA88" s="61"/>
      <c r="FB88" s="61"/>
      <c r="FC88" s="61"/>
      <c r="FD88" s="61"/>
      <c r="FE88" s="61"/>
      <c r="FF88" s="61"/>
      <c r="FG88" s="61"/>
      <c r="FH88" s="61"/>
      <c r="FI88" s="61"/>
      <c r="FJ88" s="61"/>
      <c r="FK88" s="61"/>
      <c r="FL88" s="61"/>
      <c r="FM88" s="61"/>
      <c r="FN88" s="61"/>
      <c r="FO88" s="61"/>
      <c r="FP88" s="61"/>
      <c r="FQ88" s="61"/>
      <c r="FR88" s="61"/>
      <c r="FS88" s="61"/>
      <c r="FT88" s="61"/>
      <c r="FU88" s="61"/>
      <c r="FV88" s="61"/>
      <c r="FW88" s="61"/>
      <c r="FX88" s="61"/>
      <c r="FY88" s="61"/>
      <c r="FZ88" s="61"/>
      <c r="GA88" s="61"/>
      <c r="GB88" s="61"/>
      <c r="GC88" s="61"/>
      <c r="GD88" s="61"/>
      <c r="GE88" s="61"/>
      <c r="GF88" s="61"/>
      <c r="GG88" s="61"/>
      <c r="GH88" s="61"/>
      <c r="GI88" s="61"/>
      <c r="GJ88" s="61"/>
      <c r="GK88" s="61"/>
      <c r="GL88" s="61"/>
      <c r="GM88" s="61"/>
      <c r="GN88" s="61"/>
      <c r="GO88" s="61"/>
      <c r="GP88" s="61"/>
      <c r="GQ88" s="61"/>
      <c r="GR88" s="61"/>
      <c r="GS88" s="61"/>
      <c r="GT88" s="61"/>
      <c r="GU88" s="61"/>
      <c r="GV88" s="61"/>
      <c r="GW88" s="61"/>
      <c r="GX88" s="61"/>
      <c r="GY88" s="61"/>
      <c r="GZ88" s="61"/>
      <c r="HA88" s="61"/>
      <c r="HB88" s="61"/>
      <c r="HC88" s="61"/>
      <c r="HD88" s="61"/>
      <c r="HE88" s="61"/>
      <c r="HF88" s="61"/>
      <c r="HG88" s="61"/>
      <c r="HH88" s="61"/>
      <c r="HI88" s="61"/>
      <c r="HJ88" s="61"/>
      <c r="HK88" s="61"/>
      <c r="HL88" s="61"/>
      <c r="HM88" s="61"/>
      <c r="HN88" s="61"/>
      <c r="HO88" s="61"/>
      <c r="HP88" s="61"/>
      <c r="HQ88" s="61"/>
      <c r="HR88" s="61"/>
      <c r="HS88" s="61"/>
      <c r="HT88" s="61"/>
      <c r="HU88" s="61"/>
      <c r="HV88" s="61"/>
      <c r="HW88" s="61"/>
      <c r="HX88" s="61"/>
      <c r="HY88" s="61"/>
      <c r="HZ88" s="61"/>
      <c r="IA88" s="61"/>
      <c r="IB88" s="61"/>
      <c r="IC88" s="61"/>
      <c r="ID88" s="61"/>
      <c r="IE88" s="61"/>
      <c r="IF88" s="61"/>
      <c r="IG88" s="61"/>
      <c r="IH88" s="61"/>
      <c r="II88" s="61"/>
      <c r="IJ88" s="61"/>
      <c r="IK88" s="61"/>
      <c r="IL88" s="61"/>
      <c r="IM88" s="61"/>
      <c r="IN88" s="61"/>
      <c r="IO88" s="61"/>
      <c r="IP88" s="61"/>
      <c r="IQ88" s="61"/>
      <c r="IR88" s="61"/>
      <c r="IS88" s="61"/>
    </row>
    <row r="89" spans="1:253" s="145" customFormat="1" x14ac:dyDescent="0.2">
      <c r="A89" s="74" t="s">
        <v>201</v>
      </c>
      <c r="B89" s="74">
        <v>3</v>
      </c>
      <c r="C89" s="74" t="s">
        <v>51</v>
      </c>
      <c r="D89" s="184" t="s">
        <v>320</v>
      </c>
      <c r="E89" s="106">
        <v>10.23</v>
      </c>
      <c r="F89" s="107">
        <v>63</v>
      </c>
      <c r="G89" s="107">
        <v>41.63</v>
      </c>
      <c r="H89" s="108">
        <v>2500000</v>
      </c>
      <c r="I89" s="149"/>
      <c r="J89" s="147">
        <f t="shared" si="2"/>
        <v>26.226900000000001</v>
      </c>
      <c r="K89" s="147">
        <v>25.970700000000001</v>
      </c>
      <c r="P89" s="141"/>
    </row>
    <row r="90" spans="1:253" s="74" customFormat="1" x14ac:dyDescent="0.2">
      <c r="A90" s="74" t="s">
        <v>416</v>
      </c>
      <c r="B90" s="74">
        <v>3</v>
      </c>
      <c r="C90" s="74" t="s">
        <v>417</v>
      </c>
      <c r="D90" s="184" t="s">
        <v>418</v>
      </c>
      <c r="E90" s="106">
        <v>8.93</v>
      </c>
      <c r="F90" s="107">
        <v>94</v>
      </c>
      <c r="G90" s="107">
        <v>34.35</v>
      </c>
      <c r="H90" s="108">
        <v>907200</v>
      </c>
      <c r="I90" s="109"/>
      <c r="J90" s="110">
        <f t="shared" si="2"/>
        <v>32.289000000000001</v>
      </c>
      <c r="K90" s="110">
        <v>32.29</v>
      </c>
      <c r="P90" s="111"/>
    </row>
    <row r="91" spans="1:253" s="52" customFormat="1" x14ac:dyDescent="0.2">
      <c r="A91" s="74" t="s">
        <v>202</v>
      </c>
      <c r="B91" s="74">
        <v>3</v>
      </c>
      <c r="C91" s="74" t="s">
        <v>52</v>
      </c>
      <c r="D91" s="184" t="s">
        <v>322</v>
      </c>
      <c r="E91" s="106">
        <v>11.49</v>
      </c>
      <c r="F91" s="107">
        <v>85</v>
      </c>
      <c r="G91" s="107">
        <v>33.36</v>
      </c>
      <c r="H91" s="108">
        <v>2500000</v>
      </c>
      <c r="I91" s="109"/>
      <c r="J91" s="110">
        <f t="shared" si="2"/>
        <v>28.355999999999998</v>
      </c>
      <c r="K91" s="110">
        <v>18.699533333333335</v>
      </c>
      <c r="L91" s="74"/>
      <c r="M91" s="74"/>
      <c r="N91" s="74"/>
      <c r="O91" s="74"/>
      <c r="P91" s="111"/>
      <c r="Q91" s="74"/>
      <c r="R91" s="74"/>
      <c r="S91" s="74"/>
      <c r="T91" s="74"/>
      <c r="U91" s="74"/>
      <c r="V91" s="74"/>
      <c r="W91" s="74"/>
      <c r="X91" s="74"/>
      <c r="Y91" s="74"/>
      <c r="Z91" s="74"/>
      <c r="AA91" s="74"/>
      <c r="AB91" s="74"/>
      <c r="AC91" s="74"/>
      <c r="AD91" s="74"/>
      <c r="AE91" s="74"/>
      <c r="AF91" s="74"/>
      <c r="AG91" s="74"/>
      <c r="AH91" s="74"/>
      <c r="AI91" s="74"/>
      <c r="AJ91" s="74"/>
      <c r="AK91" s="74"/>
      <c r="AL91" s="74"/>
      <c r="AM91" s="74"/>
      <c r="AN91" s="74"/>
      <c r="AO91" s="74"/>
      <c r="AP91" s="74"/>
      <c r="AQ91" s="74"/>
      <c r="AR91" s="74"/>
      <c r="AS91" s="74"/>
      <c r="AT91" s="74"/>
      <c r="AU91" s="74"/>
      <c r="AV91" s="74"/>
      <c r="AW91" s="74"/>
      <c r="AX91" s="74"/>
      <c r="AY91" s="74"/>
      <c r="AZ91" s="74"/>
      <c r="BA91" s="74"/>
      <c r="BB91" s="74"/>
      <c r="BC91" s="74"/>
      <c r="BD91" s="74"/>
      <c r="BE91" s="74"/>
      <c r="BF91" s="74"/>
      <c r="BG91" s="74"/>
      <c r="BH91" s="74"/>
      <c r="BI91" s="74"/>
      <c r="BJ91" s="74"/>
      <c r="BK91" s="74"/>
      <c r="BL91" s="74"/>
      <c r="BM91" s="74"/>
      <c r="BN91" s="74"/>
      <c r="BO91" s="74"/>
      <c r="BP91" s="74"/>
      <c r="BQ91" s="74"/>
      <c r="BR91" s="74"/>
      <c r="BS91" s="74"/>
      <c r="BT91" s="74"/>
      <c r="BU91" s="74"/>
      <c r="BV91" s="74"/>
      <c r="BW91" s="74"/>
      <c r="BX91" s="74"/>
      <c r="BY91" s="74"/>
      <c r="BZ91" s="74"/>
      <c r="CA91" s="74"/>
      <c r="CB91" s="74"/>
      <c r="CC91" s="74"/>
      <c r="CD91" s="74"/>
      <c r="CE91" s="74"/>
      <c r="CF91" s="74"/>
      <c r="CG91" s="74"/>
      <c r="CH91" s="74"/>
      <c r="CI91" s="74"/>
      <c r="CJ91" s="74"/>
      <c r="CK91" s="74"/>
      <c r="CL91" s="74"/>
      <c r="CM91" s="74"/>
      <c r="CN91" s="74"/>
      <c r="CO91" s="74"/>
      <c r="CP91" s="74"/>
      <c r="CQ91" s="74"/>
      <c r="CR91" s="74"/>
      <c r="CS91" s="74"/>
      <c r="CT91" s="74"/>
      <c r="CU91" s="74"/>
      <c r="CV91" s="74"/>
      <c r="CW91" s="74"/>
      <c r="CX91" s="74"/>
      <c r="CY91" s="74"/>
      <c r="CZ91" s="74"/>
      <c r="DA91" s="74"/>
      <c r="DB91" s="74"/>
      <c r="DC91" s="74"/>
      <c r="DD91" s="74"/>
      <c r="DE91" s="74"/>
      <c r="DF91" s="74"/>
      <c r="DG91" s="74"/>
      <c r="DH91" s="74"/>
      <c r="DI91" s="74"/>
      <c r="DJ91" s="74"/>
      <c r="DK91" s="74"/>
      <c r="DL91" s="74"/>
      <c r="DM91" s="74"/>
      <c r="DN91" s="74"/>
      <c r="DO91" s="74"/>
      <c r="DP91" s="74"/>
      <c r="DQ91" s="74"/>
      <c r="DR91" s="74"/>
      <c r="DS91" s="74"/>
      <c r="DT91" s="74"/>
      <c r="DU91" s="74"/>
      <c r="DV91" s="74"/>
      <c r="DW91" s="74"/>
      <c r="DX91" s="74"/>
      <c r="DY91" s="74"/>
      <c r="DZ91" s="74"/>
      <c r="EA91" s="74"/>
      <c r="EB91" s="74"/>
      <c r="EC91" s="74"/>
      <c r="ED91" s="74"/>
      <c r="EE91" s="74"/>
      <c r="EF91" s="74"/>
      <c r="EG91" s="74"/>
      <c r="EH91" s="74"/>
      <c r="EI91" s="74"/>
      <c r="EJ91" s="74"/>
      <c r="EK91" s="74"/>
      <c r="EL91" s="74"/>
      <c r="EM91" s="74"/>
      <c r="EN91" s="74"/>
      <c r="EO91" s="74"/>
      <c r="EP91" s="74"/>
      <c r="EQ91" s="74"/>
      <c r="ER91" s="74"/>
      <c r="ES91" s="74"/>
      <c r="ET91" s="74"/>
      <c r="EU91" s="74"/>
      <c r="EV91" s="74"/>
      <c r="EW91" s="74"/>
      <c r="EX91" s="74"/>
      <c r="EY91" s="74"/>
      <c r="EZ91" s="74"/>
      <c r="FA91" s="74"/>
      <c r="FB91" s="74"/>
      <c r="FC91" s="74"/>
      <c r="FD91" s="74"/>
      <c r="FE91" s="74"/>
      <c r="FF91" s="74"/>
      <c r="FG91" s="74"/>
      <c r="FH91" s="74"/>
      <c r="FI91" s="74"/>
      <c r="FJ91" s="74"/>
      <c r="FK91" s="74"/>
      <c r="FL91" s="74"/>
      <c r="FM91" s="74"/>
      <c r="FN91" s="74"/>
      <c r="FO91" s="74"/>
      <c r="FP91" s="74"/>
      <c r="FQ91" s="74"/>
      <c r="FR91" s="74"/>
      <c r="FS91" s="74"/>
      <c r="FT91" s="74"/>
      <c r="FU91" s="74"/>
      <c r="FV91" s="74"/>
      <c r="FW91" s="74"/>
      <c r="FX91" s="74"/>
      <c r="FY91" s="74"/>
      <c r="FZ91" s="74"/>
      <c r="GA91" s="74"/>
      <c r="GB91" s="74"/>
      <c r="GC91" s="74"/>
      <c r="GD91" s="74"/>
      <c r="GE91" s="74"/>
      <c r="GF91" s="74"/>
      <c r="GG91" s="74"/>
      <c r="GH91" s="74"/>
      <c r="GI91" s="74"/>
      <c r="GJ91" s="74"/>
      <c r="GK91" s="74"/>
      <c r="GL91" s="74"/>
      <c r="GM91" s="74"/>
      <c r="GN91" s="74"/>
      <c r="GO91" s="74"/>
      <c r="GP91" s="74"/>
      <c r="GQ91" s="74"/>
      <c r="GR91" s="74"/>
      <c r="GS91" s="74"/>
      <c r="GT91" s="74"/>
      <c r="GU91" s="74"/>
      <c r="GV91" s="74"/>
      <c r="GW91" s="74"/>
      <c r="GX91" s="74"/>
      <c r="GY91" s="74"/>
      <c r="GZ91" s="74"/>
      <c r="HA91" s="74"/>
      <c r="HB91" s="74"/>
      <c r="HC91" s="74"/>
      <c r="HD91" s="74"/>
      <c r="HE91" s="74"/>
      <c r="HF91" s="74"/>
      <c r="HG91" s="74"/>
      <c r="HH91" s="74"/>
      <c r="HI91" s="74"/>
      <c r="HJ91" s="74"/>
      <c r="HK91" s="74"/>
      <c r="HL91" s="74"/>
      <c r="HM91" s="74"/>
      <c r="HN91" s="74"/>
      <c r="HO91" s="74"/>
      <c r="HP91" s="74"/>
      <c r="HQ91" s="74"/>
      <c r="HR91" s="74"/>
      <c r="HS91" s="74"/>
      <c r="HT91" s="74"/>
      <c r="HU91" s="74"/>
      <c r="HV91" s="74"/>
      <c r="HW91" s="74"/>
      <c r="HX91" s="74"/>
      <c r="HY91" s="74"/>
      <c r="HZ91" s="74"/>
      <c r="IA91" s="74"/>
      <c r="IB91" s="74"/>
      <c r="IC91" s="74"/>
      <c r="ID91" s="74"/>
      <c r="IE91" s="74"/>
      <c r="IF91" s="74"/>
      <c r="IG91" s="74"/>
      <c r="IH91" s="74"/>
      <c r="II91" s="74"/>
      <c r="IJ91" s="74"/>
      <c r="IK91" s="74"/>
      <c r="IL91" s="74"/>
      <c r="IM91" s="74"/>
      <c r="IN91" s="74"/>
      <c r="IO91" s="74"/>
      <c r="IP91" s="74"/>
      <c r="IQ91" s="74"/>
      <c r="IR91" s="74"/>
      <c r="IS91" s="74"/>
    </row>
    <row r="92" spans="1:253" x14ac:dyDescent="0.2">
      <c r="A92" s="74" t="s">
        <v>203</v>
      </c>
      <c r="B92" s="74">
        <v>3</v>
      </c>
      <c r="C92" s="74" t="s">
        <v>53</v>
      </c>
      <c r="D92" s="184" t="s">
        <v>321</v>
      </c>
      <c r="E92" s="106">
        <v>11.31</v>
      </c>
      <c r="F92" s="107">
        <v>78</v>
      </c>
      <c r="G92" s="107">
        <v>31.09</v>
      </c>
      <c r="H92" s="108">
        <v>2500000</v>
      </c>
      <c r="I92" s="109"/>
      <c r="J92" s="110">
        <f t="shared" si="2"/>
        <v>24.2502</v>
      </c>
      <c r="K92" s="110">
        <v>19.47016</v>
      </c>
      <c r="L92" s="74"/>
      <c r="M92" s="74"/>
      <c r="N92" s="74"/>
      <c r="O92" s="74"/>
      <c r="P92" s="111"/>
      <c r="Q92" s="74"/>
      <c r="R92" s="74"/>
      <c r="S92" s="74"/>
      <c r="T92" s="74"/>
      <c r="U92" s="74"/>
      <c r="V92" s="74"/>
      <c r="W92" s="74"/>
      <c r="X92" s="74"/>
      <c r="Y92" s="74"/>
      <c r="Z92" s="74"/>
      <c r="AA92" s="74"/>
      <c r="AB92" s="74"/>
      <c r="AC92" s="74"/>
      <c r="AD92" s="74"/>
      <c r="AE92" s="74"/>
      <c r="AF92" s="74"/>
      <c r="AG92" s="74"/>
      <c r="AH92" s="74"/>
      <c r="AI92" s="74"/>
      <c r="AJ92" s="74"/>
      <c r="AK92" s="74"/>
      <c r="AL92" s="74"/>
      <c r="AM92" s="74"/>
      <c r="AN92" s="74"/>
      <c r="AO92" s="74"/>
      <c r="AP92" s="74"/>
      <c r="AQ92" s="74"/>
      <c r="AR92" s="74"/>
      <c r="AS92" s="74"/>
      <c r="AT92" s="74"/>
      <c r="AU92" s="74"/>
      <c r="AV92" s="74"/>
      <c r="AW92" s="74"/>
      <c r="AX92" s="74"/>
      <c r="AY92" s="74"/>
      <c r="AZ92" s="74"/>
      <c r="BA92" s="74"/>
      <c r="BB92" s="74"/>
      <c r="BC92" s="74"/>
      <c r="BD92" s="74"/>
      <c r="BE92" s="74"/>
      <c r="BF92" s="74"/>
      <c r="BG92" s="74"/>
      <c r="BH92" s="74"/>
      <c r="BI92" s="74"/>
      <c r="BJ92" s="74"/>
      <c r="BK92" s="74"/>
      <c r="BL92" s="74"/>
      <c r="BM92" s="74"/>
      <c r="BN92" s="74"/>
      <c r="BO92" s="74"/>
      <c r="BP92" s="74"/>
      <c r="BQ92" s="74"/>
      <c r="BR92" s="74"/>
      <c r="BS92" s="74"/>
      <c r="BT92" s="74"/>
      <c r="BU92" s="74"/>
      <c r="BV92" s="74"/>
      <c r="BW92" s="74"/>
      <c r="BX92" s="74"/>
      <c r="BY92" s="74"/>
      <c r="BZ92" s="74"/>
      <c r="CA92" s="74"/>
      <c r="CB92" s="74"/>
      <c r="CC92" s="74"/>
      <c r="CD92" s="74"/>
      <c r="CE92" s="74"/>
      <c r="CF92" s="74"/>
      <c r="CG92" s="74"/>
      <c r="CH92" s="74"/>
      <c r="CI92" s="74"/>
      <c r="CJ92" s="74"/>
      <c r="CK92" s="74"/>
      <c r="CL92" s="74"/>
      <c r="CM92" s="74"/>
      <c r="CN92" s="74"/>
      <c r="CO92" s="74"/>
      <c r="CP92" s="74"/>
      <c r="CQ92" s="74"/>
      <c r="CR92" s="74"/>
      <c r="CS92" s="74"/>
      <c r="CT92" s="74"/>
      <c r="CU92" s="74"/>
      <c r="CV92" s="74"/>
      <c r="CW92" s="74"/>
      <c r="CX92" s="74"/>
      <c r="CY92" s="74"/>
      <c r="CZ92" s="74"/>
      <c r="DA92" s="74"/>
      <c r="DB92" s="74"/>
      <c r="DC92" s="74"/>
      <c r="DD92" s="74"/>
      <c r="DE92" s="74"/>
      <c r="DF92" s="74"/>
      <c r="DG92" s="74"/>
      <c r="DH92" s="74"/>
      <c r="DI92" s="74"/>
      <c r="DJ92" s="74"/>
      <c r="DK92" s="74"/>
      <c r="DL92" s="74"/>
      <c r="DM92" s="74"/>
      <c r="DN92" s="74"/>
      <c r="DO92" s="74"/>
      <c r="DP92" s="74"/>
      <c r="DQ92" s="74"/>
      <c r="DR92" s="74"/>
      <c r="DS92" s="74"/>
      <c r="DT92" s="74"/>
      <c r="DU92" s="74"/>
      <c r="DV92" s="74"/>
      <c r="DW92" s="74"/>
      <c r="DX92" s="74"/>
      <c r="DY92" s="74"/>
      <c r="DZ92" s="74"/>
      <c r="EA92" s="74"/>
      <c r="EB92" s="74"/>
      <c r="EC92" s="74"/>
      <c r="ED92" s="74"/>
      <c r="EE92" s="74"/>
      <c r="EF92" s="74"/>
      <c r="EG92" s="74"/>
      <c r="EH92" s="74"/>
      <c r="EI92" s="74"/>
      <c r="EJ92" s="74"/>
      <c r="EK92" s="74"/>
      <c r="EL92" s="74"/>
      <c r="EM92" s="74"/>
      <c r="EN92" s="74"/>
      <c r="EO92" s="74"/>
      <c r="EP92" s="74"/>
      <c r="EQ92" s="74"/>
      <c r="ER92" s="74"/>
      <c r="ES92" s="74"/>
      <c r="ET92" s="74"/>
      <c r="EU92" s="74"/>
      <c r="EV92" s="74"/>
      <c r="EW92" s="74"/>
      <c r="EX92" s="74"/>
      <c r="EY92" s="74"/>
      <c r="EZ92" s="74"/>
      <c r="FA92" s="74"/>
      <c r="FB92" s="74"/>
      <c r="FC92" s="74"/>
      <c r="FD92" s="74"/>
      <c r="FE92" s="74"/>
      <c r="FF92" s="74"/>
      <c r="FG92" s="74"/>
      <c r="FH92" s="74"/>
      <c r="FI92" s="74"/>
      <c r="FJ92" s="74"/>
      <c r="FK92" s="74"/>
      <c r="FL92" s="74"/>
      <c r="FM92" s="74"/>
      <c r="FN92" s="74"/>
      <c r="FO92" s="74"/>
      <c r="FP92" s="74"/>
      <c r="FQ92" s="74"/>
      <c r="FR92" s="74"/>
      <c r="FS92" s="74"/>
      <c r="FT92" s="74"/>
      <c r="FU92" s="74"/>
      <c r="FV92" s="74"/>
      <c r="FW92" s="74"/>
      <c r="FX92" s="74"/>
      <c r="FY92" s="74"/>
      <c r="FZ92" s="74"/>
      <c r="GA92" s="74"/>
      <c r="GB92" s="74"/>
      <c r="GC92" s="74"/>
      <c r="GD92" s="74"/>
      <c r="GE92" s="74"/>
      <c r="GF92" s="74"/>
      <c r="GG92" s="74"/>
      <c r="GH92" s="74"/>
      <c r="GI92" s="74"/>
      <c r="GJ92" s="74"/>
      <c r="GK92" s="74"/>
      <c r="GL92" s="74"/>
      <c r="GM92" s="74"/>
      <c r="GN92" s="74"/>
      <c r="GO92" s="74"/>
      <c r="GP92" s="74"/>
      <c r="GQ92" s="74"/>
      <c r="GR92" s="74"/>
      <c r="GS92" s="74"/>
      <c r="GT92" s="74"/>
      <c r="GU92" s="74"/>
      <c r="GV92" s="74"/>
      <c r="GW92" s="74"/>
      <c r="GX92" s="74"/>
      <c r="GY92" s="74"/>
      <c r="GZ92" s="74"/>
      <c r="HA92" s="74"/>
      <c r="HB92" s="74"/>
      <c r="HC92" s="74"/>
      <c r="HD92" s="74"/>
      <c r="HE92" s="74"/>
      <c r="HF92" s="74"/>
      <c r="HG92" s="74"/>
      <c r="HH92" s="74"/>
      <c r="HI92" s="74"/>
      <c r="HJ92" s="74"/>
      <c r="HK92" s="74"/>
      <c r="HL92" s="74"/>
      <c r="HM92" s="74"/>
      <c r="HN92" s="74"/>
      <c r="HO92" s="74"/>
      <c r="HP92" s="74"/>
      <c r="HQ92" s="74"/>
      <c r="HR92" s="74"/>
      <c r="HS92" s="74"/>
      <c r="HT92" s="74"/>
      <c r="HU92" s="74"/>
      <c r="HV92" s="74"/>
      <c r="HW92" s="74"/>
      <c r="HX92" s="74"/>
      <c r="HY92" s="74"/>
      <c r="HZ92" s="74"/>
      <c r="IA92" s="74"/>
      <c r="IB92" s="74"/>
      <c r="IC92" s="74"/>
      <c r="ID92" s="74"/>
      <c r="IE92" s="74"/>
      <c r="IF92" s="74"/>
      <c r="IG92" s="74"/>
      <c r="IH92" s="74"/>
      <c r="II92" s="74"/>
      <c r="IJ92" s="74"/>
      <c r="IK92" s="74"/>
      <c r="IL92" s="74"/>
      <c r="IM92" s="74"/>
      <c r="IN92" s="74"/>
      <c r="IO92" s="74"/>
      <c r="IP92" s="74"/>
      <c r="IQ92" s="74"/>
      <c r="IR92" s="74"/>
      <c r="IS92" s="74"/>
    </row>
    <row r="93" spans="1:253" x14ac:dyDescent="0.2">
      <c r="A93" s="52" t="s">
        <v>205</v>
      </c>
      <c r="B93" s="52">
        <v>2</v>
      </c>
      <c r="C93" s="52" t="s">
        <v>54</v>
      </c>
      <c r="D93" s="180" t="s">
        <v>323</v>
      </c>
      <c r="E93" s="88">
        <v>2.61</v>
      </c>
      <c r="F93" s="112">
        <v>93</v>
      </c>
      <c r="G93" s="89">
        <v>99.94</v>
      </c>
      <c r="H93" s="90">
        <v>30000</v>
      </c>
      <c r="I93" s="113"/>
      <c r="J93" s="92">
        <f t="shared" si="2"/>
        <v>92.944199999999995</v>
      </c>
      <c r="K93" s="92">
        <v>91.284950000000009</v>
      </c>
      <c r="L93" s="52"/>
      <c r="M93" s="52" t="s">
        <v>204</v>
      </c>
      <c r="N93" s="52"/>
      <c r="O93" s="52"/>
      <c r="P93" s="93"/>
      <c r="Q93" s="52"/>
      <c r="R93" s="52"/>
      <c r="S93" s="52"/>
      <c r="T93" s="52"/>
      <c r="U93" s="52"/>
      <c r="V93" s="52"/>
      <c r="W93" s="52"/>
      <c r="X93" s="52"/>
      <c r="Y93" s="52"/>
      <c r="Z93" s="52"/>
      <c r="AA93" s="52"/>
      <c r="AB93" s="52"/>
      <c r="AC93" s="52"/>
      <c r="AD93" s="52"/>
      <c r="AE93" s="52"/>
      <c r="AF93" s="52"/>
      <c r="AG93" s="52"/>
      <c r="AH93" s="52"/>
      <c r="AI93" s="52"/>
      <c r="AJ93" s="52"/>
      <c r="AK93" s="52"/>
      <c r="AL93" s="52"/>
      <c r="AM93" s="52"/>
      <c r="AN93" s="52"/>
      <c r="AO93" s="52"/>
      <c r="AP93" s="52"/>
      <c r="AQ93" s="52"/>
      <c r="AR93" s="52"/>
      <c r="AS93" s="52"/>
      <c r="AT93" s="52"/>
      <c r="AU93" s="52"/>
      <c r="AV93" s="52"/>
      <c r="AW93" s="52"/>
      <c r="AX93" s="52"/>
      <c r="AY93" s="52"/>
      <c r="AZ93" s="52"/>
      <c r="BA93" s="52"/>
      <c r="BB93" s="52"/>
      <c r="BC93" s="52"/>
      <c r="BD93" s="52"/>
      <c r="BE93" s="52"/>
      <c r="BF93" s="52"/>
      <c r="BG93" s="52"/>
      <c r="BH93" s="52"/>
      <c r="BI93" s="52"/>
      <c r="BJ93" s="52"/>
      <c r="BK93" s="52"/>
      <c r="BL93" s="52"/>
      <c r="BM93" s="52"/>
      <c r="BN93" s="52"/>
      <c r="BO93" s="52"/>
      <c r="BP93" s="52"/>
      <c r="BQ93" s="52"/>
      <c r="BR93" s="52"/>
      <c r="BS93" s="52"/>
      <c r="BT93" s="52"/>
      <c r="BU93" s="52"/>
      <c r="BV93" s="52"/>
      <c r="BW93" s="52"/>
      <c r="BX93" s="52"/>
      <c r="BY93" s="52"/>
      <c r="BZ93" s="52"/>
      <c r="CA93" s="52"/>
      <c r="CB93" s="52"/>
      <c r="CC93" s="52"/>
      <c r="CD93" s="52"/>
      <c r="CE93" s="52"/>
      <c r="CF93" s="52"/>
      <c r="CG93" s="52"/>
      <c r="CH93" s="52"/>
      <c r="CI93" s="52"/>
      <c r="CJ93" s="52"/>
      <c r="CK93" s="52"/>
      <c r="CL93" s="52"/>
      <c r="CM93" s="52"/>
      <c r="CN93" s="52"/>
      <c r="CO93" s="52"/>
      <c r="CP93" s="52"/>
      <c r="CQ93" s="52"/>
      <c r="CR93" s="52"/>
      <c r="CS93" s="52"/>
      <c r="CT93" s="52"/>
      <c r="CU93" s="52"/>
      <c r="CV93" s="52"/>
      <c r="CW93" s="52"/>
      <c r="CX93" s="52"/>
      <c r="CY93" s="52"/>
      <c r="CZ93" s="52"/>
      <c r="DA93" s="52"/>
      <c r="DB93" s="52"/>
      <c r="DC93" s="52"/>
      <c r="DD93" s="52"/>
      <c r="DE93" s="52"/>
      <c r="DF93" s="52"/>
      <c r="DG93" s="52"/>
      <c r="DH93" s="52"/>
      <c r="DI93" s="52"/>
      <c r="DJ93" s="52"/>
      <c r="DK93" s="52"/>
      <c r="DL93" s="52"/>
      <c r="DM93" s="52"/>
      <c r="DN93" s="52"/>
      <c r="DO93" s="52"/>
      <c r="DP93" s="52"/>
      <c r="DQ93" s="52"/>
      <c r="DR93" s="52"/>
      <c r="DS93" s="52"/>
      <c r="DT93" s="52"/>
      <c r="DU93" s="52"/>
      <c r="DV93" s="52"/>
      <c r="DW93" s="52"/>
      <c r="DX93" s="52"/>
      <c r="DY93" s="52"/>
      <c r="DZ93" s="52"/>
      <c r="EA93" s="52"/>
      <c r="EB93" s="52"/>
      <c r="EC93" s="52"/>
      <c r="ED93" s="52"/>
      <c r="EE93" s="52"/>
      <c r="EF93" s="52"/>
      <c r="EG93" s="52"/>
      <c r="EH93" s="52"/>
      <c r="EI93" s="52"/>
      <c r="EJ93" s="52"/>
      <c r="EK93" s="52"/>
      <c r="EL93" s="52"/>
      <c r="EM93" s="52"/>
      <c r="EN93" s="52"/>
      <c r="EO93" s="52"/>
      <c r="EP93" s="52"/>
      <c r="EQ93" s="52"/>
      <c r="ER93" s="52"/>
      <c r="ES93" s="52"/>
      <c r="ET93" s="52"/>
      <c r="EU93" s="52"/>
      <c r="EV93" s="52"/>
      <c r="EW93" s="52"/>
      <c r="EX93" s="52"/>
      <c r="EY93" s="52"/>
      <c r="EZ93" s="52"/>
      <c r="FA93" s="52"/>
      <c r="FB93" s="52"/>
      <c r="FC93" s="52"/>
      <c r="FD93" s="52"/>
      <c r="FE93" s="52"/>
      <c r="FF93" s="52"/>
      <c r="FG93" s="52"/>
      <c r="FH93" s="52"/>
      <c r="FI93" s="52"/>
      <c r="FJ93" s="52"/>
      <c r="FK93" s="52"/>
      <c r="FL93" s="52"/>
      <c r="FM93" s="52"/>
      <c r="FN93" s="52"/>
      <c r="FO93" s="52"/>
      <c r="FP93" s="52"/>
      <c r="FQ93" s="52"/>
      <c r="FR93" s="52"/>
      <c r="FS93" s="52"/>
      <c r="FT93" s="52"/>
      <c r="FU93" s="52"/>
      <c r="FV93" s="52"/>
      <c r="FW93" s="52"/>
      <c r="FX93" s="52"/>
      <c r="FY93" s="52"/>
      <c r="FZ93" s="52"/>
      <c r="GA93" s="52"/>
      <c r="GB93" s="52"/>
      <c r="GC93" s="52"/>
      <c r="GD93" s="52"/>
      <c r="GE93" s="52"/>
      <c r="GF93" s="52"/>
      <c r="GG93" s="52"/>
      <c r="GH93" s="52"/>
      <c r="GI93" s="52"/>
      <c r="GJ93" s="52"/>
      <c r="GK93" s="52"/>
      <c r="GL93" s="52"/>
      <c r="GM93" s="52"/>
      <c r="GN93" s="52"/>
      <c r="GO93" s="52"/>
      <c r="GP93" s="52"/>
      <c r="GQ93" s="52"/>
      <c r="GR93" s="52"/>
      <c r="GS93" s="52"/>
      <c r="GT93" s="52"/>
      <c r="GU93" s="52"/>
      <c r="GV93" s="52"/>
      <c r="GW93" s="52"/>
      <c r="GX93" s="52"/>
      <c r="GY93" s="52"/>
      <c r="GZ93" s="52"/>
      <c r="HA93" s="52"/>
      <c r="HB93" s="52"/>
      <c r="HC93" s="52"/>
      <c r="HD93" s="52"/>
      <c r="HE93" s="52"/>
      <c r="HF93" s="52"/>
      <c r="HG93" s="52"/>
      <c r="HH93" s="52"/>
      <c r="HI93" s="52"/>
      <c r="HJ93" s="52"/>
      <c r="HK93" s="52"/>
      <c r="HL93" s="52"/>
      <c r="HM93" s="52"/>
      <c r="HN93" s="52"/>
      <c r="HO93" s="52"/>
      <c r="HP93" s="52"/>
      <c r="HQ93" s="52"/>
      <c r="HR93" s="52"/>
      <c r="HS93" s="52"/>
      <c r="HT93" s="52"/>
      <c r="HU93" s="52"/>
      <c r="HV93" s="52"/>
      <c r="HW93" s="52"/>
      <c r="HX93" s="52"/>
      <c r="HY93" s="52"/>
      <c r="HZ93" s="52"/>
      <c r="IA93" s="52"/>
      <c r="IB93" s="52"/>
      <c r="IC93" s="52"/>
      <c r="ID93" s="52"/>
      <c r="IE93" s="52"/>
      <c r="IF93" s="52"/>
      <c r="IG93" s="52"/>
      <c r="IH93" s="52"/>
      <c r="II93" s="52"/>
      <c r="IJ93" s="52"/>
      <c r="IK93" s="52"/>
      <c r="IL93" s="52"/>
      <c r="IM93" s="52"/>
      <c r="IN93" s="52"/>
      <c r="IO93" s="52"/>
      <c r="IP93" s="52"/>
      <c r="IQ93" s="52"/>
      <c r="IR93" s="52"/>
      <c r="IS93" s="52"/>
    </row>
    <row r="94" spans="1:253" s="140" customFormat="1" x14ac:dyDescent="0.2">
      <c r="A94" s="61" t="s">
        <v>87</v>
      </c>
      <c r="B94" s="61">
        <v>1</v>
      </c>
      <c r="C94" s="61" t="s">
        <v>88</v>
      </c>
      <c r="D94" s="176" t="s">
        <v>324</v>
      </c>
      <c r="E94" s="94">
        <v>65.89</v>
      </c>
      <c r="F94" s="50">
        <v>76</v>
      </c>
      <c r="G94" s="50">
        <v>91.93</v>
      </c>
      <c r="H94" s="51"/>
      <c r="I94" s="139"/>
      <c r="J94" s="143">
        <f t="shared" si="2"/>
        <v>69.866799999999998</v>
      </c>
      <c r="K94" s="143">
        <v>69.866799999999998</v>
      </c>
      <c r="P94" s="148"/>
    </row>
    <row r="95" spans="1:253" s="74" customFormat="1" x14ac:dyDescent="0.2">
      <c r="A95" s="61" t="s">
        <v>93</v>
      </c>
      <c r="B95" s="61">
        <v>1</v>
      </c>
      <c r="C95" s="61" t="s">
        <v>94</v>
      </c>
      <c r="D95" s="176" t="s">
        <v>325</v>
      </c>
      <c r="E95" s="94">
        <v>2.71</v>
      </c>
      <c r="F95" s="50">
        <v>91</v>
      </c>
      <c r="G95" s="50">
        <v>91.84</v>
      </c>
      <c r="H95" s="51">
        <v>5298000</v>
      </c>
      <c r="I95" s="95"/>
      <c r="J95" s="64">
        <f t="shared" si="2"/>
        <v>83.574400000000011</v>
      </c>
      <c r="K95" s="64">
        <v>83.574400000000011</v>
      </c>
      <c r="L95" s="61"/>
      <c r="M95" s="61"/>
      <c r="N95" s="61"/>
      <c r="O95" s="61"/>
      <c r="P95" s="96"/>
      <c r="Q95" s="61"/>
      <c r="R95" s="61"/>
      <c r="S95" s="61"/>
      <c r="T95" s="61"/>
      <c r="U95" s="61"/>
      <c r="V95" s="61"/>
      <c r="W95" s="61"/>
      <c r="X95" s="61"/>
      <c r="Y95" s="61"/>
      <c r="Z95" s="61"/>
      <c r="AA95" s="61"/>
      <c r="AB95" s="61"/>
      <c r="AC95" s="61"/>
      <c r="AD95" s="61"/>
      <c r="AE95" s="61"/>
      <c r="AF95" s="61"/>
      <c r="AG95" s="61"/>
      <c r="AH95" s="61"/>
      <c r="AI95" s="61"/>
      <c r="AJ95" s="61"/>
      <c r="AK95" s="61"/>
      <c r="AL95" s="61"/>
      <c r="AM95" s="61"/>
      <c r="AN95" s="61"/>
      <c r="AO95" s="61"/>
      <c r="AP95" s="61"/>
      <c r="AQ95" s="61"/>
      <c r="AR95" s="61"/>
      <c r="AS95" s="61"/>
      <c r="AT95" s="61"/>
      <c r="AU95" s="61"/>
      <c r="AV95" s="61"/>
      <c r="AW95" s="61"/>
      <c r="AX95" s="61"/>
      <c r="AY95" s="61"/>
      <c r="AZ95" s="61"/>
      <c r="BA95" s="61"/>
      <c r="BB95" s="61"/>
      <c r="BC95" s="61"/>
      <c r="BD95" s="61"/>
      <c r="BE95" s="61"/>
      <c r="BF95" s="61"/>
      <c r="BG95" s="61"/>
      <c r="BH95" s="61"/>
      <c r="BI95" s="61"/>
      <c r="BJ95" s="61"/>
      <c r="BK95" s="61"/>
      <c r="BL95" s="61"/>
      <c r="BM95" s="61"/>
      <c r="BN95" s="61"/>
      <c r="BO95" s="61"/>
      <c r="BP95" s="61"/>
      <c r="BQ95" s="61"/>
      <c r="BR95" s="61"/>
      <c r="BS95" s="61"/>
      <c r="BT95" s="61"/>
      <c r="BU95" s="61"/>
      <c r="BV95" s="61"/>
      <c r="BW95" s="61"/>
      <c r="BX95" s="61"/>
      <c r="BY95" s="61"/>
      <c r="BZ95" s="61"/>
      <c r="CA95" s="61"/>
      <c r="CB95" s="61"/>
      <c r="CC95" s="61"/>
      <c r="CD95" s="61"/>
      <c r="CE95" s="61"/>
      <c r="CF95" s="61"/>
      <c r="CG95" s="61"/>
      <c r="CH95" s="61"/>
      <c r="CI95" s="61"/>
      <c r="CJ95" s="61"/>
      <c r="CK95" s="61"/>
      <c r="CL95" s="61"/>
      <c r="CM95" s="61"/>
      <c r="CN95" s="61"/>
      <c r="CO95" s="61"/>
      <c r="CP95" s="61"/>
      <c r="CQ95" s="61"/>
      <c r="CR95" s="61"/>
      <c r="CS95" s="61"/>
      <c r="CT95" s="61"/>
      <c r="CU95" s="61"/>
      <c r="CV95" s="61"/>
      <c r="CW95" s="61"/>
      <c r="CX95" s="61"/>
      <c r="CY95" s="61"/>
      <c r="CZ95" s="61"/>
      <c r="DA95" s="61"/>
      <c r="DB95" s="61"/>
      <c r="DC95" s="61"/>
      <c r="DD95" s="61"/>
      <c r="DE95" s="61"/>
      <c r="DF95" s="61"/>
      <c r="DG95" s="61"/>
      <c r="DH95" s="61"/>
      <c r="DI95" s="61"/>
      <c r="DJ95" s="61"/>
      <c r="DK95" s="61"/>
      <c r="DL95" s="61"/>
      <c r="DM95" s="61"/>
      <c r="DN95" s="61"/>
      <c r="DO95" s="61"/>
      <c r="DP95" s="61"/>
      <c r="DQ95" s="61"/>
      <c r="DR95" s="61"/>
      <c r="DS95" s="61"/>
      <c r="DT95" s="61"/>
      <c r="DU95" s="61"/>
      <c r="DV95" s="61"/>
      <c r="DW95" s="61"/>
      <c r="DX95" s="61"/>
      <c r="DY95" s="61"/>
      <c r="DZ95" s="61"/>
      <c r="EA95" s="61"/>
      <c r="EB95" s="61"/>
      <c r="EC95" s="61"/>
      <c r="ED95" s="61"/>
      <c r="EE95" s="61"/>
      <c r="EF95" s="61"/>
      <c r="EG95" s="61"/>
      <c r="EH95" s="61"/>
      <c r="EI95" s="61"/>
      <c r="EJ95" s="61"/>
      <c r="EK95" s="61"/>
      <c r="EL95" s="61"/>
      <c r="EM95" s="61"/>
      <c r="EN95" s="61"/>
      <c r="EO95" s="61"/>
      <c r="EP95" s="61"/>
      <c r="EQ95" s="61"/>
      <c r="ER95" s="61"/>
      <c r="ES95" s="61"/>
      <c r="ET95" s="61"/>
      <c r="EU95" s="61"/>
      <c r="EV95" s="61"/>
      <c r="EW95" s="61"/>
      <c r="EX95" s="61"/>
      <c r="EY95" s="61"/>
      <c r="EZ95" s="61"/>
      <c r="FA95" s="61"/>
      <c r="FB95" s="61"/>
      <c r="FC95" s="61"/>
      <c r="FD95" s="61"/>
      <c r="FE95" s="61"/>
      <c r="FF95" s="61"/>
      <c r="FG95" s="61"/>
      <c r="FH95" s="61"/>
      <c r="FI95" s="61"/>
      <c r="FJ95" s="61"/>
      <c r="FK95" s="61"/>
      <c r="FL95" s="61"/>
      <c r="FM95" s="61"/>
      <c r="FN95" s="61"/>
      <c r="FO95" s="61"/>
      <c r="FP95" s="61"/>
      <c r="FQ95" s="61"/>
      <c r="FR95" s="61"/>
      <c r="FS95" s="61"/>
      <c r="FT95" s="61"/>
      <c r="FU95" s="61"/>
      <c r="FV95" s="61"/>
      <c r="FW95" s="61"/>
      <c r="FX95" s="61"/>
      <c r="FY95" s="61"/>
      <c r="FZ95" s="61"/>
      <c r="GA95" s="61"/>
      <c r="GB95" s="61"/>
      <c r="GC95" s="61"/>
      <c r="GD95" s="61"/>
      <c r="GE95" s="61"/>
      <c r="GF95" s="61"/>
      <c r="GG95" s="61"/>
      <c r="GH95" s="61"/>
      <c r="GI95" s="61"/>
      <c r="GJ95" s="61"/>
      <c r="GK95" s="61"/>
      <c r="GL95" s="61"/>
      <c r="GM95" s="61"/>
      <c r="GN95" s="61"/>
      <c r="GO95" s="61"/>
      <c r="GP95" s="61"/>
      <c r="GQ95" s="61"/>
      <c r="GR95" s="61"/>
      <c r="GS95" s="61"/>
      <c r="GT95" s="61"/>
      <c r="GU95" s="61"/>
      <c r="GV95" s="61"/>
      <c r="GW95" s="61"/>
      <c r="GX95" s="61"/>
      <c r="GY95" s="61"/>
      <c r="GZ95" s="61"/>
      <c r="HA95" s="61"/>
      <c r="HB95" s="61"/>
      <c r="HC95" s="61"/>
      <c r="HD95" s="61"/>
      <c r="HE95" s="61"/>
      <c r="HF95" s="61"/>
      <c r="HG95" s="61"/>
      <c r="HH95" s="61"/>
      <c r="HI95" s="61"/>
      <c r="HJ95" s="61"/>
      <c r="HK95" s="61"/>
      <c r="HL95" s="61"/>
      <c r="HM95" s="61"/>
      <c r="HN95" s="61"/>
      <c r="HO95" s="61"/>
      <c r="HP95" s="61"/>
      <c r="HQ95" s="61"/>
      <c r="HR95" s="61"/>
      <c r="HS95" s="61"/>
      <c r="HT95" s="61"/>
      <c r="HU95" s="61"/>
      <c r="HV95" s="61"/>
      <c r="HW95" s="61"/>
      <c r="HX95" s="61"/>
      <c r="HY95" s="61"/>
      <c r="HZ95" s="61"/>
      <c r="IA95" s="61"/>
      <c r="IB95" s="61"/>
      <c r="IC95" s="61"/>
      <c r="ID95" s="61"/>
      <c r="IE95" s="61"/>
      <c r="IF95" s="61"/>
      <c r="IG95" s="61"/>
      <c r="IH95" s="61"/>
      <c r="II95" s="61"/>
      <c r="IJ95" s="61"/>
      <c r="IK95" s="61"/>
      <c r="IL95" s="61"/>
      <c r="IM95" s="61"/>
      <c r="IN95" s="61"/>
      <c r="IO95" s="61"/>
      <c r="IP95" s="61"/>
      <c r="IQ95" s="61"/>
      <c r="IR95" s="61"/>
      <c r="IS95" s="61"/>
    </row>
    <row r="96" spans="1:253" s="52" customFormat="1" x14ac:dyDescent="0.2">
      <c r="A96" s="61" t="s">
        <v>206</v>
      </c>
      <c r="B96" s="61">
        <v>1</v>
      </c>
      <c r="C96" s="61" t="s">
        <v>55</v>
      </c>
      <c r="D96" s="176" t="s">
        <v>326</v>
      </c>
      <c r="E96" s="94">
        <v>5.37</v>
      </c>
      <c r="F96" s="50">
        <v>85</v>
      </c>
      <c r="G96" s="50">
        <v>99.33</v>
      </c>
      <c r="H96" s="51">
        <v>925000</v>
      </c>
      <c r="I96" s="95"/>
      <c r="J96" s="64">
        <f t="shared" si="2"/>
        <v>84.430499999999995</v>
      </c>
      <c r="K96" s="64">
        <v>88.152500000000003</v>
      </c>
      <c r="L96" s="61"/>
      <c r="M96" s="61" t="s">
        <v>407</v>
      </c>
      <c r="N96" s="61" t="s">
        <v>408</v>
      </c>
      <c r="O96" s="61" t="s">
        <v>458</v>
      </c>
      <c r="P96" s="96"/>
      <c r="Q96" s="61"/>
      <c r="R96" s="61"/>
      <c r="S96" s="61"/>
      <c r="T96" s="61"/>
      <c r="U96" s="61"/>
      <c r="V96" s="61"/>
      <c r="W96" s="61"/>
      <c r="X96" s="61"/>
      <c r="Y96" s="61"/>
      <c r="Z96" s="61"/>
      <c r="AA96" s="61"/>
      <c r="AB96" s="61"/>
      <c r="AC96" s="61"/>
      <c r="AD96" s="61"/>
      <c r="AE96" s="61"/>
      <c r="AF96" s="61"/>
      <c r="AG96" s="61"/>
      <c r="AH96" s="61"/>
      <c r="AI96" s="61"/>
      <c r="AJ96" s="61"/>
      <c r="AK96" s="61"/>
      <c r="AL96" s="61"/>
      <c r="AM96" s="61"/>
      <c r="AN96" s="61"/>
      <c r="AO96" s="61"/>
      <c r="AP96" s="61"/>
      <c r="AQ96" s="61"/>
      <c r="AR96" s="61"/>
      <c r="AS96" s="61"/>
      <c r="AT96" s="61"/>
      <c r="AU96" s="61"/>
      <c r="AV96" s="61"/>
      <c r="AW96" s="61"/>
      <c r="AX96" s="61"/>
      <c r="AY96" s="61"/>
      <c r="AZ96" s="61"/>
      <c r="BA96" s="61"/>
      <c r="BB96" s="61"/>
      <c r="BC96" s="61"/>
      <c r="BD96" s="61"/>
      <c r="BE96" s="61"/>
      <c r="BF96" s="61"/>
      <c r="BG96" s="61"/>
      <c r="BH96" s="61"/>
      <c r="BI96" s="61"/>
      <c r="BJ96" s="61"/>
      <c r="BK96" s="61"/>
      <c r="BL96" s="61"/>
      <c r="BM96" s="61"/>
      <c r="BN96" s="61"/>
      <c r="BO96" s="61"/>
      <c r="BP96" s="61"/>
      <c r="BQ96" s="61"/>
      <c r="BR96" s="61"/>
      <c r="BS96" s="61"/>
      <c r="BT96" s="61"/>
      <c r="BU96" s="61"/>
      <c r="BV96" s="61"/>
      <c r="BW96" s="61"/>
      <c r="BX96" s="61"/>
      <c r="BY96" s="61"/>
      <c r="BZ96" s="61"/>
      <c r="CA96" s="61"/>
      <c r="CB96" s="61"/>
      <c r="CC96" s="61"/>
      <c r="CD96" s="61"/>
      <c r="CE96" s="61"/>
      <c r="CF96" s="61"/>
      <c r="CG96" s="61"/>
      <c r="CH96" s="61"/>
      <c r="CI96" s="61"/>
      <c r="CJ96" s="61"/>
      <c r="CK96" s="61"/>
      <c r="CL96" s="61"/>
      <c r="CM96" s="61"/>
      <c r="CN96" s="61"/>
      <c r="CO96" s="61"/>
      <c r="CP96" s="61"/>
      <c r="CQ96" s="61"/>
      <c r="CR96" s="61"/>
      <c r="CS96" s="61"/>
      <c r="CT96" s="61"/>
      <c r="CU96" s="61"/>
      <c r="CV96" s="61"/>
      <c r="CW96" s="61"/>
      <c r="CX96" s="61"/>
      <c r="CY96" s="61"/>
      <c r="CZ96" s="61"/>
      <c r="DA96" s="61"/>
      <c r="DB96" s="61"/>
      <c r="DC96" s="61"/>
      <c r="DD96" s="61"/>
      <c r="DE96" s="61"/>
      <c r="DF96" s="61"/>
      <c r="DG96" s="61"/>
      <c r="DH96" s="61"/>
      <c r="DI96" s="61"/>
      <c r="DJ96" s="61"/>
      <c r="DK96" s="61"/>
      <c r="DL96" s="61"/>
      <c r="DM96" s="61"/>
      <c r="DN96" s="61"/>
      <c r="DO96" s="61"/>
      <c r="DP96" s="61"/>
      <c r="DQ96" s="61"/>
      <c r="DR96" s="61"/>
      <c r="DS96" s="61"/>
      <c r="DT96" s="61"/>
      <c r="DU96" s="61"/>
      <c r="DV96" s="61"/>
      <c r="DW96" s="61"/>
      <c r="DX96" s="61"/>
      <c r="DY96" s="61"/>
      <c r="DZ96" s="61"/>
      <c r="EA96" s="61"/>
      <c r="EB96" s="61"/>
      <c r="EC96" s="61"/>
      <c r="ED96" s="61"/>
      <c r="EE96" s="61"/>
      <c r="EF96" s="61"/>
      <c r="EG96" s="61"/>
      <c r="EH96" s="61"/>
      <c r="EI96" s="61"/>
      <c r="EJ96" s="61"/>
      <c r="EK96" s="61"/>
      <c r="EL96" s="61"/>
      <c r="EM96" s="61"/>
      <c r="EN96" s="61"/>
      <c r="EO96" s="61"/>
      <c r="EP96" s="61"/>
      <c r="EQ96" s="61"/>
      <c r="ER96" s="61"/>
      <c r="ES96" s="61"/>
      <c r="ET96" s="61"/>
      <c r="EU96" s="61"/>
      <c r="EV96" s="61"/>
      <c r="EW96" s="61"/>
      <c r="EX96" s="61"/>
      <c r="EY96" s="61"/>
      <c r="EZ96" s="61"/>
      <c r="FA96" s="61"/>
      <c r="FB96" s="61"/>
      <c r="FC96" s="61"/>
      <c r="FD96" s="61"/>
      <c r="FE96" s="61"/>
      <c r="FF96" s="61"/>
      <c r="FG96" s="61"/>
      <c r="FH96" s="61"/>
      <c r="FI96" s="61"/>
      <c r="FJ96" s="61"/>
      <c r="FK96" s="61"/>
      <c r="FL96" s="61"/>
      <c r="FM96" s="61"/>
      <c r="FN96" s="61"/>
      <c r="FO96" s="61"/>
      <c r="FP96" s="61"/>
      <c r="FQ96" s="61"/>
      <c r="FR96" s="61"/>
      <c r="FS96" s="61"/>
      <c r="FT96" s="61"/>
      <c r="FU96" s="61"/>
      <c r="FV96" s="61"/>
      <c r="FW96" s="61"/>
      <c r="FX96" s="61"/>
      <c r="FY96" s="61"/>
      <c r="FZ96" s="61"/>
      <c r="GA96" s="61"/>
      <c r="GB96" s="61"/>
      <c r="GC96" s="61"/>
      <c r="GD96" s="61"/>
      <c r="GE96" s="61"/>
      <c r="GF96" s="61"/>
      <c r="GG96" s="61"/>
      <c r="GH96" s="61"/>
      <c r="GI96" s="61"/>
      <c r="GJ96" s="61"/>
      <c r="GK96" s="61"/>
      <c r="GL96" s="61"/>
      <c r="GM96" s="61"/>
      <c r="GN96" s="61"/>
      <c r="GO96" s="61"/>
      <c r="GP96" s="61"/>
      <c r="GQ96" s="61"/>
      <c r="GR96" s="61"/>
      <c r="GS96" s="61"/>
      <c r="GT96" s="61"/>
      <c r="GU96" s="61"/>
      <c r="GV96" s="61"/>
      <c r="GW96" s="61"/>
      <c r="GX96" s="61"/>
      <c r="GY96" s="61"/>
      <c r="GZ96" s="61"/>
      <c r="HA96" s="61"/>
      <c r="HB96" s="61"/>
      <c r="HC96" s="61"/>
      <c r="HD96" s="61"/>
      <c r="HE96" s="61"/>
      <c r="HF96" s="61"/>
      <c r="HG96" s="61"/>
      <c r="HH96" s="61"/>
      <c r="HI96" s="61"/>
      <c r="HJ96" s="61"/>
      <c r="HK96" s="61"/>
      <c r="HL96" s="61"/>
      <c r="HM96" s="61"/>
      <c r="HN96" s="61"/>
      <c r="HO96" s="61"/>
      <c r="HP96" s="61"/>
      <c r="HQ96" s="61"/>
      <c r="HR96" s="61"/>
      <c r="HS96" s="61"/>
      <c r="HT96" s="61"/>
      <c r="HU96" s="61"/>
      <c r="HV96" s="61"/>
      <c r="HW96" s="61"/>
      <c r="HX96" s="61"/>
      <c r="HY96" s="61"/>
      <c r="HZ96" s="61"/>
      <c r="IA96" s="61"/>
      <c r="IB96" s="61"/>
      <c r="IC96" s="61"/>
      <c r="ID96" s="61"/>
      <c r="IE96" s="61"/>
      <c r="IF96" s="61"/>
      <c r="IG96" s="61"/>
      <c r="IH96" s="61"/>
      <c r="II96" s="61"/>
      <c r="IJ96" s="61"/>
      <c r="IK96" s="61"/>
      <c r="IL96" s="61"/>
      <c r="IM96" s="61"/>
      <c r="IN96" s="61"/>
      <c r="IO96" s="61"/>
      <c r="IP96" s="61"/>
      <c r="IQ96" s="61"/>
      <c r="IR96" s="61"/>
      <c r="IS96" s="61"/>
    </row>
    <row r="97" spans="1:253" s="74" customFormat="1" x14ac:dyDescent="0.2">
      <c r="A97" s="74" t="s">
        <v>207</v>
      </c>
      <c r="B97" s="74">
        <v>3</v>
      </c>
      <c r="C97" s="74" t="s">
        <v>114</v>
      </c>
      <c r="D97" s="184" t="s">
        <v>327</v>
      </c>
      <c r="E97" s="106">
        <v>36</v>
      </c>
      <c r="F97" s="107">
        <v>91</v>
      </c>
      <c r="G97" s="107">
        <v>89.77</v>
      </c>
      <c r="H97" s="108">
        <v>25800</v>
      </c>
      <c r="I97" s="109"/>
      <c r="J97" s="110">
        <f t="shared" si="2"/>
        <v>81.690699999999993</v>
      </c>
      <c r="K97" s="110">
        <v>81.690699999999993</v>
      </c>
      <c r="P97" s="111"/>
    </row>
    <row r="98" spans="1:253" x14ac:dyDescent="0.2">
      <c r="A98" s="52" t="s">
        <v>208</v>
      </c>
      <c r="B98" s="52">
        <v>2</v>
      </c>
      <c r="C98" s="52" t="s">
        <v>75</v>
      </c>
      <c r="D98" s="180" t="s">
        <v>328</v>
      </c>
      <c r="E98" s="88">
        <v>88.75</v>
      </c>
      <c r="F98" s="89">
        <v>90</v>
      </c>
      <c r="G98" s="89">
        <v>96</v>
      </c>
      <c r="H98" s="90">
        <v>500000</v>
      </c>
      <c r="I98" s="91"/>
      <c r="J98" s="92">
        <f t="shared" si="2"/>
        <v>86.4</v>
      </c>
      <c r="K98" s="92">
        <v>85.394100000000009</v>
      </c>
      <c r="L98" s="52"/>
      <c r="M98" s="52"/>
      <c r="N98" s="52"/>
      <c r="O98" s="52"/>
      <c r="P98" s="93"/>
      <c r="Q98" s="52"/>
      <c r="R98" s="52"/>
      <c r="S98" s="52"/>
      <c r="T98" s="52"/>
      <c r="U98" s="52"/>
      <c r="V98" s="52"/>
      <c r="W98" s="52"/>
      <c r="X98" s="52"/>
      <c r="Y98" s="52"/>
      <c r="Z98" s="52"/>
      <c r="AA98" s="52"/>
      <c r="AB98" s="52"/>
      <c r="AC98" s="52"/>
      <c r="AD98" s="52"/>
      <c r="AE98" s="52"/>
      <c r="AF98" s="52"/>
      <c r="AG98" s="52"/>
      <c r="AH98" s="52"/>
      <c r="AI98" s="52"/>
      <c r="AJ98" s="52"/>
      <c r="AK98" s="52"/>
      <c r="AL98" s="52"/>
      <c r="AM98" s="52"/>
      <c r="AN98" s="52"/>
      <c r="AO98" s="52"/>
      <c r="AP98" s="52"/>
      <c r="AQ98" s="52"/>
      <c r="AR98" s="52"/>
      <c r="AS98" s="52"/>
      <c r="AT98" s="52"/>
      <c r="AU98" s="52"/>
      <c r="AV98" s="52"/>
      <c r="AW98" s="52"/>
      <c r="AX98" s="52"/>
      <c r="AY98" s="52"/>
      <c r="AZ98" s="52"/>
      <c r="BA98" s="52"/>
      <c r="BB98" s="52"/>
      <c r="BC98" s="52"/>
      <c r="BD98" s="52"/>
      <c r="BE98" s="52"/>
      <c r="BF98" s="52"/>
      <c r="BG98" s="52"/>
      <c r="BH98" s="52"/>
      <c r="BI98" s="52"/>
      <c r="BJ98" s="52"/>
      <c r="BK98" s="52"/>
      <c r="BL98" s="52"/>
      <c r="BM98" s="52"/>
      <c r="BN98" s="52"/>
      <c r="BO98" s="52"/>
      <c r="BP98" s="52"/>
      <c r="BQ98" s="52"/>
      <c r="BR98" s="52"/>
      <c r="BS98" s="52"/>
      <c r="BT98" s="52"/>
      <c r="BU98" s="52"/>
      <c r="BV98" s="52"/>
      <c r="BW98" s="52"/>
      <c r="BX98" s="52"/>
      <c r="BY98" s="52"/>
      <c r="BZ98" s="52"/>
      <c r="CA98" s="52"/>
      <c r="CB98" s="52"/>
      <c r="CC98" s="52"/>
      <c r="CD98" s="52"/>
      <c r="CE98" s="52"/>
      <c r="CF98" s="52"/>
      <c r="CG98" s="52"/>
      <c r="CH98" s="52"/>
      <c r="CI98" s="52"/>
      <c r="CJ98" s="52"/>
      <c r="CK98" s="52"/>
      <c r="CL98" s="52"/>
      <c r="CM98" s="52"/>
      <c r="CN98" s="52"/>
      <c r="CO98" s="52"/>
      <c r="CP98" s="52"/>
      <c r="CQ98" s="52"/>
      <c r="CR98" s="52"/>
      <c r="CS98" s="52"/>
      <c r="CT98" s="52"/>
      <c r="CU98" s="52"/>
      <c r="CV98" s="52"/>
      <c r="CW98" s="52"/>
      <c r="CX98" s="52"/>
      <c r="CY98" s="52"/>
      <c r="CZ98" s="52"/>
      <c r="DA98" s="52"/>
      <c r="DB98" s="52"/>
      <c r="DC98" s="52"/>
      <c r="DD98" s="52"/>
      <c r="DE98" s="52"/>
      <c r="DF98" s="52"/>
      <c r="DG98" s="52"/>
      <c r="DH98" s="52"/>
      <c r="DI98" s="52"/>
      <c r="DJ98" s="52"/>
      <c r="DK98" s="52"/>
      <c r="DL98" s="52"/>
      <c r="DM98" s="52"/>
      <c r="DN98" s="52"/>
      <c r="DO98" s="52"/>
      <c r="DP98" s="52"/>
      <c r="DQ98" s="52"/>
      <c r="DR98" s="52"/>
      <c r="DS98" s="52"/>
      <c r="DT98" s="52"/>
      <c r="DU98" s="52"/>
      <c r="DV98" s="52"/>
      <c r="DW98" s="52"/>
      <c r="DX98" s="52"/>
      <c r="DY98" s="52"/>
      <c r="DZ98" s="52"/>
      <c r="EA98" s="52"/>
      <c r="EB98" s="52"/>
      <c r="EC98" s="52"/>
      <c r="ED98" s="52"/>
      <c r="EE98" s="52"/>
      <c r="EF98" s="52"/>
      <c r="EG98" s="52"/>
      <c r="EH98" s="52"/>
      <c r="EI98" s="52"/>
      <c r="EJ98" s="52"/>
      <c r="EK98" s="52"/>
      <c r="EL98" s="52"/>
      <c r="EM98" s="52"/>
      <c r="EN98" s="52"/>
      <c r="EO98" s="52"/>
      <c r="EP98" s="52"/>
      <c r="EQ98" s="52"/>
      <c r="ER98" s="52"/>
      <c r="ES98" s="52"/>
      <c r="ET98" s="52"/>
      <c r="EU98" s="52"/>
      <c r="EV98" s="52"/>
      <c r="EW98" s="52"/>
      <c r="EX98" s="52"/>
      <c r="EY98" s="52"/>
      <c r="EZ98" s="52"/>
      <c r="FA98" s="52"/>
      <c r="FB98" s="52"/>
      <c r="FC98" s="52"/>
      <c r="FD98" s="52"/>
      <c r="FE98" s="52"/>
      <c r="FF98" s="52"/>
      <c r="FG98" s="52"/>
      <c r="FH98" s="52"/>
      <c r="FI98" s="52"/>
      <c r="FJ98" s="52"/>
      <c r="FK98" s="52"/>
      <c r="FL98" s="52"/>
      <c r="FM98" s="52"/>
      <c r="FN98" s="52"/>
      <c r="FO98" s="52"/>
      <c r="FP98" s="52"/>
      <c r="FQ98" s="52"/>
      <c r="FR98" s="52"/>
      <c r="FS98" s="52"/>
      <c r="FT98" s="52"/>
      <c r="FU98" s="52"/>
      <c r="FV98" s="52"/>
      <c r="FW98" s="52"/>
      <c r="FX98" s="52"/>
      <c r="FY98" s="52"/>
      <c r="FZ98" s="52"/>
      <c r="GA98" s="52"/>
      <c r="GB98" s="52"/>
      <c r="GC98" s="52"/>
      <c r="GD98" s="52"/>
      <c r="GE98" s="52"/>
      <c r="GF98" s="52"/>
      <c r="GG98" s="52"/>
      <c r="GH98" s="52"/>
      <c r="GI98" s="52"/>
      <c r="GJ98" s="52"/>
      <c r="GK98" s="52"/>
      <c r="GL98" s="52"/>
      <c r="GM98" s="52"/>
      <c r="GN98" s="52"/>
      <c r="GO98" s="52"/>
      <c r="GP98" s="52"/>
      <c r="GQ98" s="52"/>
      <c r="GR98" s="52"/>
      <c r="GS98" s="52"/>
      <c r="GT98" s="52"/>
      <c r="GU98" s="52"/>
      <c r="GV98" s="52"/>
      <c r="GW98" s="52"/>
      <c r="GX98" s="52"/>
      <c r="GY98" s="52"/>
      <c r="GZ98" s="52"/>
      <c r="HA98" s="52"/>
      <c r="HB98" s="52"/>
      <c r="HC98" s="52"/>
      <c r="HD98" s="52"/>
      <c r="HE98" s="52"/>
      <c r="HF98" s="52"/>
      <c r="HG98" s="52"/>
      <c r="HH98" s="52"/>
      <c r="HI98" s="52"/>
      <c r="HJ98" s="52"/>
      <c r="HK98" s="52"/>
      <c r="HL98" s="52"/>
      <c r="HM98" s="52"/>
      <c r="HN98" s="52"/>
      <c r="HO98" s="52"/>
      <c r="HP98" s="52"/>
      <c r="HQ98" s="52"/>
      <c r="HR98" s="52"/>
      <c r="HS98" s="52"/>
      <c r="HT98" s="52"/>
      <c r="HU98" s="52"/>
      <c r="HV98" s="52"/>
      <c r="HW98" s="52"/>
      <c r="HX98" s="52"/>
      <c r="HY98" s="52"/>
      <c r="HZ98" s="52"/>
      <c r="IA98" s="52"/>
      <c r="IB98" s="52"/>
      <c r="IC98" s="52"/>
      <c r="ID98" s="52"/>
      <c r="IE98" s="52"/>
      <c r="IF98" s="52"/>
      <c r="IG98" s="52"/>
      <c r="IH98" s="52"/>
      <c r="II98" s="52"/>
      <c r="IJ98" s="52"/>
      <c r="IK98" s="52"/>
      <c r="IL98" s="52"/>
      <c r="IM98" s="52"/>
      <c r="IN98" s="52"/>
      <c r="IO98" s="52"/>
      <c r="IP98" s="52"/>
      <c r="IQ98" s="52"/>
      <c r="IR98" s="52"/>
      <c r="IS98" s="52"/>
    </row>
    <row r="99" spans="1:253" x14ac:dyDescent="0.2">
      <c r="A99" s="61" t="s">
        <v>486</v>
      </c>
      <c r="B99" s="61">
        <v>1</v>
      </c>
      <c r="C99" s="61" t="s">
        <v>487</v>
      </c>
      <c r="D99" s="176" t="s">
        <v>488</v>
      </c>
      <c r="E99" s="94">
        <v>51.92</v>
      </c>
      <c r="F99" s="50">
        <v>90</v>
      </c>
      <c r="G99" s="50">
        <v>75</v>
      </c>
      <c r="H99" s="51">
        <v>1500000</v>
      </c>
      <c r="J99" s="64">
        <f t="shared" si="2"/>
        <v>67.5</v>
      </c>
      <c r="K99" s="64">
        <v>67.5</v>
      </c>
      <c r="P99" s="96"/>
    </row>
    <row r="100" spans="1:253" s="121" customFormat="1" x14ac:dyDescent="0.2">
      <c r="A100" s="121" t="s">
        <v>530</v>
      </c>
      <c r="B100" s="121">
        <v>2</v>
      </c>
      <c r="C100" s="121" t="s">
        <v>531</v>
      </c>
      <c r="D100" s="189" t="s">
        <v>532</v>
      </c>
      <c r="E100" s="137"/>
      <c r="F100" s="123"/>
      <c r="G100" s="123"/>
      <c r="H100" s="124"/>
      <c r="I100" s="125"/>
      <c r="J100" s="126"/>
      <c r="K100" s="126"/>
      <c r="P100" s="127"/>
    </row>
    <row r="101" spans="1:253" s="52" customFormat="1" x14ac:dyDescent="0.2">
      <c r="A101" s="74" t="s">
        <v>76</v>
      </c>
      <c r="B101" s="74">
        <v>3</v>
      </c>
      <c r="C101" s="74" t="s">
        <v>77</v>
      </c>
      <c r="D101" s="184" t="s">
        <v>329</v>
      </c>
      <c r="E101" s="106">
        <v>7.15</v>
      </c>
      <c r="F101" s="107">
        <v>31</v>
      </c>
      <c r="G101" s="107">
        <v>85.89</v>
      </c>
      <c r="H101" s="129">
        <v>64900</v>
      </c>
      <c r="I101" s="109"/>
      <c r="J101" s="110">
        <f t="shared" ref="J101:J136" si="3">G101*F101/100</f>
        <v>26.625900000000001</v>
      </c>
      <c r="K101" s="110">
        <v>26.625900000000001</v>
      </c>
      <c r="L101" s="74"/>
      <c r="M101" s="74"/>
      <c r="N101" s="74"/>
      <c r="O101" s="74"/>
      <c r="P101" s="111"/>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4"/>
      <c r="AY101" s="74"/>
      <c r="AZ101" s="74"/>
      <c r="BA101" s="74"/>
      <c r="BB101" s="74"/>
      <c r="BC101" s="74"/>
      <c r="BD101" s="74"/>
      <c r="BE101" s="74"/>
      <c r="BF101" s="74"/>
      <c r="BG101" s="74"/>
      <c r="BH101" s="74"/>
      <c r="BI101" s="74"/>
      <c r="BJ101" s="74"/>
      <c r="BK101" s="74"/>
      <c r="BL101" s="74"/>
      <c r="BM101" s="74"/>
      <c r="BN101" s="74"/>
      <c r="BO101" s="74"/>
      <c r="BP101" s="74"/>
      <c r="BQ101" s="74"/>
      <c r="BR101" s="74"/>
      <c r="BS101" s="74"/>
      <c r="BT101" s="74"/>
      <c r="BU101" s="74"/>
      <c r="BV101" s="74"/>
      <c r="BW101" s="74"/>
      <c r="BX101" s="74"/>
      <c r="BY101" s="74"/>
      <c r="BZ101" s="74"/>
      <c r="CA101" s="74"/>
      <c r="CB101" s="74"/>
      <c r="CC101" s="74"/>
      <c r="CD101" s="74"/>
      <c r="CE101" s="74"/>
      <c r="CF101" s="74"/>
      <c r="CG101" s="74"/>
      <c r="CH101" s="74"/>
      <c r="CI101" s="74"/>
      <c r="CJ101" s="74"/>
      <c r="CK101" s="74"/>
      <c r="CL101" s="74"/>
      <c r="CM101" s="74"/>
      <c r="CN101" s="74"/>
      <c r="CO101" s="74"/>
      <c r="CP101" s="74"/>
      <c r="CQ101" s="74"/>
      <c r="CR101" s="74"/>
      <c r="CS101" s="74"/>
      <c r="CT101" s="74"/>
      <c r="CU101" s="74"/>
      <c r="CV101" s="74"/>
      <c r="CW101" s="74"/>
      <c r="CX101" s="74"/>
      <c r="CY101" s="74"/>
      <c r="CZ101" s="74"/>
      <c r="DA101" s="74"/>
      <c r="DB101" s="74"/>
      <c r="DC101" s="74"/>
      <c r="DD101" s="74"/>
      <c r="DE101" s="74"/>
      <c r="DF101" s="74"/>
      <c r="DG101" s="74"/>
      <c r="DH101" s="74"/>
      <c r="DI101" s="74"/>
      <c r="DJ101" s="74"/>
      <c r="DK101" s="74"/>
      <c r="DL101" s="74"/>
      <c r="DM101" s="74"/>
      <c r="DN101" s="74"/>
      <c r="DO101" s="74"/>
      <c r="DP101" s="74"/>
      <c r="DQ101" s="74"/>
      <c r="DR101" s="74"/>
      <c r="DS101" s="74"/>
      <c r="DT101" s="74"/>
      <c r="DU101" s="74"/>
      <c r="DV101" s="74"/>
      <c r="DW101" s="74"/>
      <c r="DX101" s="74"/>
      <c r="DY101" s="74"/>
      <c r="DZ101" s="74"/>
      <c r="EA101" s="74"/>
      <c r="EB101" s="74"/>
      <c r="EC101" s="74"/>
      <c r="ED101" s="74"/>
      <c r="EE101" s="74"/>
      <c r="EF101" s="74"/>
      <c r="EG101" s="74"/>
      <c r="EH101" s="74"/>
      <c r="EI101" s="74"/>
      <c r="EJ101" s="74"/>
      <c r="EK101" s="74"/>
      <c r="EL101" s="74"/>
      <c r="EM101" s="74"/>
      <c r="EN101" s="74"/>
      <c r="EO101" s="74"/>
      <c r="EP101" s="74"/>
      <c r="EQ101" s="74"/>
      <c r="ER101" s="74"/>
      <c r="ES101" s="74"/>
      <c r="ET101" s="74"/>
      <c r="EU101" s="74"/>
      <c r="EV101" s="74"/>
      <c r="EW101" s="74"/>
      <c r="EX101" s="74"/>
      <c r="EY101" s="74"/>
      <c r="EZ101" s="74"/>
      <c r="FA101" s="74"/>
      <c r="FB101" s="74"/>
      <c r="FC101" s="74"/>
      <c r="FD101" s="74"/>
      <c r="FE101" s="74"/>
      <c r="FF101" s="74"/>
      <c r="FG101" s="74"/>
      <c r="FH101" s="74"/>
      <c r="FI101" s="74"/>
      <c r="FJ101" s="74"/>
      <c r="FK101" s="74"/>
      <c r="FL101" s="74"/>
      <c r="FM101" s="74"/>
      <c r="FN101" s="74"/>
      <c r="FO101" s="74"/>
      <c r="FP101" s="74"/>
      <c r="FQ101" s="74"/>
      <c r="FR101" s="74"/>
      <c r="FS101" s="74"/>
      <c r="FT101" s="74"/>
      <c r="FU101" s="74"/>
      <c r="FV101" s="74"/>
      <c r="FW101" s="74"/>
      <c r="FX101" s="74"/>
      <c r="FY101" s="74"/>
      <c r="FZ101" s="74"/>
      <c r="GA101" s="74"/>
      <c r="GB101" s="74"/>
      <c r="GC101" s="74"/>
      <c r="GD101" s="74"/>
      <c r="GE101" s="74"/>
      <c r="GF101" s="74"/>
      <c r="GG101" s="74"/>
      <c r="GH101" s="74"/>
      <c r="GI101" s="74"/>
      <c r="GJ101" s="74"/>
      <c r="GK101" s="74"/>
      <c r="GL101" s="74"/>
      <c r="GM101" s="74"/>
      <c r="GN101" s="74"/>
      <c r="GO101" s="74"/>
      <c r="GP101" s="74"/>
      <c r="GQ101" s="74"/>
      <c r="GR101" s="74"/>
      <c r="GS101" s="74"/>
      <c r="GT101" s="74"/>
      <c r="GU101" s="74"/>
      <c r="GV101" s="74"/>
      <c r="GW101" s="74"/>
      <c r="GX101" s="74"/>
      <c r="GY101" s="74"/>
      <c r="GZ101" s="74"/>
      <c r="HA101" s="74"/>
      <c r="HB101" s="74"/>
      <c r="HC101" s="74"/>
      <c r="HD101" s="74"/>
      <c r="HE101" s="74"/>
      <c r="HF101" s="74"/>
      <c r="HG101" s="74"/>
      <c r="HH101" s="74"/>
      <c r="HI101" s="74"/>
      <c r="HJ101" s="74"/>
      <c r="HK101" s="74"/>
      <c r="HL101" s="74"/>
      <c r="HM101" s="74"/>
      <c r="HN101" s="74"/>
      <c r="HO101" s="74"/>
      <c r="HP101" s="74"/>
      <c r="HQ101" s="74"/>
      <c r="HR101" s="74"/>
      <c r="HS101" s="74"/>
      <c r="HT101" s="74"/>
      <c r="HU101" s="74"/>
      <c r="HV101" s="74"/>
      <c r="HW101" s="74"/>
      <c r="HX101" s="74"/>
      <c r="HY101" s="74"/>
      <c r="HZ101" s="74"/>
      <c r="IA101" s="74"/>
      <c r="IB101" s="74"/>
      <c r="IC101" s="74"/>
      <c r="ID101" s="74"/>
      <c r="IE101" s="74"/>
      <c r="IF101" s="74"/>
      <c r="IG101" s="74"/>
      <c r="IH101" s="74"/>
      <c r="II101" s="74"/>
      <c r="IJ101" s="74"/>
      <c r="IK101" s="74"/>
      <c r="IL101" s="74"/>
      <c r="IM101" s="74"/>
      <c r="IN101" s="74"/>
      <c r="IO101" s="74"/>
      <c r="IP101" s="74"/>
      <c r="IQ101" s="74"/>
      <c r="IR101" s="74"/>
      <c r="IS101" s="74"/>
    </row>
    <row r="102" spans="1:253" x14ac:dyDescent="0.2">
      <c r="A102" s="61" t="s">
        <v>95</v>
      </c>
      <c r="B102" s="61">
        <v>1</v>
      </c>
      <c r="C102" s="61" t="s">
        <v>96</v>
      </c>
      <c r="D102" s="176" t="s">
        <v>330</v>
      </c>
      <c r="E102" s="94">
        <v>5.86</v>
      </c>
      <c r="F102" s="50">
        <v>86</v>
      </c>
      <c r="G102" s="50">
        <v>97.27</v>
      </c>
      <c r="H102" s="51">
        <v>680000</v>
      </c>
      <c r="J102" s="64">
        <f t="shared" si="3"/>
        <v>83.652199999999993</v>
      </c>
      <c r="K102" s="64">
        <v>89.329666666666654</v>
      </c>
      <c r="M102" s="61" t="s">
        <v>393</v>
      </c>
      <c r="P102" s="96"/>
    </row>
    <row r="103" spans="1:253" x14ac:dyDescent="0.2">
      <c r="A103" s="52" t="s">
        <v>209</v>
      </c>
      <c r="B103" s="52">
        <v>2</v>
      </c>
      <c r="C103" s="52" t="s">
        <v>79</v>
      </c>
      <c r="D103" s="180" t="s">
        <v>331</v>
      </c>
      <c r="E103" s="88">
        <v>44.49</v>
      </c>
      <c r="F103" s="112">
        <v>92</v>
      </c>
      <c r="G103" s="89">
        <v>94.35</v>
      </c>
      <c r="H103" s="90">
        <v>1055000</v>
      </c>
      <c r="I103" s="113"/>
      <c r="J103" s="92">
        <f t="shared" si="3"/>
        <v>86.801999999999992</v>
      </c>
      <c r="K103" s="92">
        <v>86.801999999999992</v>
      </c>
      <c r="L103" s="52"/>
      <c r="M103" s="52"/>
      <c r="N103" s="52"/>
      <c r="O103" s="52"/>
      <c r="P103" s="93"/>
      <c r="Q103" s="52"/>
      <c r="R103" s="52"/>
      <c r="S103" s="52"/>
      <c r="T103" s="52"/>
      <c r="U103" s="52"/>
      <c r="V103" s="52"/>
      <c r="W103" s="52"/>
      <c r="X103" s="52"/>
      <c r="Y103" s="52"/>
      <c r="Z103" s="52"/>
      <c r="AA103" s="52"/>
      <c r="AB103" s="52"/>
      <c r="AC103" s="52"/>
      <c r="AD103" s="52"/>
      <c r="AE103" s="52"/>
      <c r="AF103" s="52"/>
      <c r="AG103" s="52"/>
      <c r="AH103" s="52"/>
      <c r="AI103" s="52"/>
      <c r="AJ103" s="52"/>
      <c r="AK103" s="52"/>
      <c r="AL103" s="52"/>
      <c r="AM103" s="52"/>
      <c r="AN103" s="52"/>
      <c r="AO103" s="52"/>
      <c r="AP103" s="52"/>
      <c r="AQ103" s="52"/>
      <c r="AR103" s="52"/>
      <c r="AS103" s="52"/>
      <c r="AT103" s="52"/>
      <c r="AU103" s="52"/>
      <c r="AV103" s="52"/>
      <c r="AW103" s="52"/>
      <c r="AX103" s="52"/>
      <c r="AY103" s="52"/>
      <c r="AZ103" s="52"/>
      <c r="BA103" s="52"/>
      <c r="BB103" s="52"/>
      <c r="BC103" s="52"/>
      <c r="BD103" s="52"/>
      <c r="BE103" s="52"/>
      <c r="BF103" s="52"/>
      <c r="BG103" s="52"/>
      <c r="BH103" s="52"/>
      <c r="BI103" s="52"/>
      <c r="BJ103" s="52"/>
      <c r="BK103" s="52"/>
      <c r="BL103" s="52"/>
      <c r="BM103" s="52"/>
      <c r="BN103" s="52"/>
      <c r="BO103" s="52"/>
      <c r="BP103" s="52"/>
      <c r="BQ103" s="52"/>
      <c r="BR103" s="52"/>
      <c r="BS103" s="52"/>
      <c r="BT103" s="52"/>
      <c r="BU103" s="52"/>
      <c r="BV103" s="52"/>
      <c r="BW103" s="52"/>
      <c r="BX103" s="52"/>
      <c r="BY103" s="52"/>
      <c r="BZ103" s="52"/>
      <c r="CA103" s="52"/>
      <c r="CB103" s="52"/>
      <c r="CC103" s="52"/>
      <c r="CD103" s="52"/>
      <c r="CE103" s="52"/>
      <c r="CF103" s="52"/>
      <c r="CG103" s="52"/>
      <c r="CH103" s="52"/>
      <c r="CI103" s="52"/>
      <c r="CJ103" s="52"/>
      <c r="CK103" s="52"/>
      <c r="CL103" s="52"/>
      <c r="CM103" s="52"/>
      <c r="CN103" s="52"/>
      <c r="CO103" s="52"/>
      <c r="CP103" s="52"/>
      <c r="CQ103" s="52"/>
      <c r="CR103" s="52"/>
      <c r="CS103" s="52"/>
      <c r="CT103" s="52"/>
      <c r="CU103" s="52"/>
      <c r="CV103" s="52"/>
      <c r="CW103" s="52"/>
      <c r="CX103" s="52"/>
      <c r="CY103" s="52"/>
      <c r="CZ103" s="52"/>
      <c r="DA103" s="52"/>
      <c r="DB103" s="52"/>
      <c r="DC103" s="52"/>
      <c r="DD103" s="52"/>
      <c r="DE103" s="52"/>
      <c r="DF103" s="52"/>
      <c r="DG103" s="52"/>
      <c r="DH103" s="52"/>
      <c r="DI103" s="52"/>
      <c r="DJ103" s="52"/>
      <c r="DK103" s="52"/>
      <c r="DL103" s="52"/>
      <c r="DM103" s="52"/>
      <c r="DN103" s="52"/>
      <c r="DO103" s="52"/>
      <c r="DP103" s="52"/>
      <c r="DQ103" s="52"/>
      <c r="DR103" s="52"/>
      <c r="DS103" s="52"/>
      <c r="DT103" s="52"/>
      <c r="DU103" s="52"/>
      <c r="DV103" s="52"/>
      <c r="DW103" s="52"/>
      <c r="DX103" s="52"/>
      <c r="DY103" s="52"/>
      <c r="DZ103" s="52"/>
      <c r="EA103" s="52"/>
      <c r="EB103" s="52"/>
      <c r="EC103" s="52"/>
      <c r="ED103" s="52"/>
      <c r="EE103" s="52"/>
      <c r="EF103" s="52"/>
      <c r="EG103" s="52"/>
      <c r="EH103" s="52"/>
      <c r="EI103" s="52"/>
      <c r="EJ103" s="52"/>
      <c r="EK103" s="52"/>
      <c r="EL103" s="52"/>
      <c r="EM103" s="52"/>
      <c r="EN103" s="52"/>
      <c r="EO103" s="52"/>
      <c r="EP103" s="52"/>
      <c r="EQ103" s="52"/>
      <c r="ER103" s="52"/>
      <c r="ES103" s="52"/>
      <c r="ET103" s="52"/>
      <c r="EU103" s="52"/>
      <c r="EV103" s="52"/>
      <c r="EW103" s="52"/>
      <c r="EX103" s="52"/>
      <c r="EY103" s="52"/>
      <c r="EZ103" s="52"/>
      <c r="FA103" s="52"/>
      <c r="FB103" s="52"/>
      <c r="FC103" s="52"/>
      <c r="FD103" s="52"/>
      <c r="FE103" s="52"/>
      <c r="FF103" s="52"/>
      <c r="FG103" s="52"/>
      <c r="FH103" s="52"/>
      <c r="FI103" s="52"/>
      <c r="FJ103" s="52"/>
      <c r="FK103" s="52"/>
      <c r="FL103" s="52"/>
      <c r="FM103" s="52"/>
      <c r="FN103" s="52"/>
      <c r="FO103" s="52"/>
      <c r="FP103" s="52"/>
      <c r="FQ103" s="52"/>
      <c r="FR103" s="52"/>
      <c r="FS103" s="52"/>
      <c r="FT103" s="52"/>
      <c r="FU103" s="52"/>
      <c r="FV103" s="52"/>
      <c r="FW103" s="52"/>
      <c r="FX103" s="52"/>
      <c r="FY103" s="52"/>
      <c r="FZ103" s="52"/>
      <c r="GA103" s="52"/>
      <c r="GB103" s="52"/>
      <c r="GC103" s="52"/>
      <c r="GD103" s="52"/>
      <c r="GE103" s="52"/>
      <c r="GF103" s="52"/>
      <c r="GG103" s="52"/>
      <c r="GH103" s="52"/>
      <c r="GI103" s="52"/>
      <c r="GJ103" s="52"/>
      <c r="GK103" s="52"/>
      <c r="GL103" s="52"/>
      <c r="GM103" s="52"/>
      <c r="GN103" s="52"/>
      <c r="GO103" s="52"/>
      <c r="GP103" s="52"/>
      <c r="GQ103" s="52"/>
      <c r="GR103" s="52"/>
      <c r="GS103" s="52"/>
      <c r="GT103" s="52"/>
      <c r="GU103" s="52"/>
      <c r="GV103" s="52"/>
      <c r="GW103" s="52"/>
      <c r="GX103" s="52"/>
      <c r="GY103" s="52"/>
      <c r="GZ103" s="52"/>
      <c r="HA103" s="52"/>
      <c r="HB103" s="52"/>
      <c r="HC103" s="52"/>
      <c r="HD103" s="52"/>
      <c r="HE103" s="52"/>
      <c r="HF103" s="52"/>
      <c r="HG103" s="52"/>
      <c r="HH103" s="52"/>
      <c r="HI103" s="52"/>
      <c r="HJ103" s="52"/>
      <c r="HK103" s="52"/>
      <c r="HL103" s="52"/>
      <c r="HM103" s="52"/>
      <c r="HN103" s="52"/>
      <c r="HO103" s="52"/>
      <c r="HP103" s="52"/>
      <c r="HQ103" s="52"/>
      <c r="HR103" s="52"/>
      <c r="HS103" s="52"/>
      <c r="HT103" s="52"/>
      <c r="HU103" s="52"/>
      <c r="HV103" s="52"/>
      <c r="HW103" s="52"/>
      <c r="HX103" s="52"/>
      <c r="HY103" s="52"/>
      <c r="HZ103" s="52"/>
      <c r="IA103" s="52"/>
      <c r="IB103" s="52"/>
      <c r="IC103" s="52"/>
      <c r="ID103" s="52"/>
      <c r="IE103" s="52"/>
      <c r="IF103" s="52"/>
      <c r="IG103" s="52"/>
      <c r="IH103" s="52"/>
      <c r="II103" s="52"/>
      <c r="IJ103" s="52"/>
      <c r="IK103" s="52"/>
      <c r="IL103" s="52"/>
      <c r="IM103" s="52"/>
      <c r="IN103" s="52"/>
      <c r="IO103" s="52"/>
      <c r="IP103" s="52"/>
      <c r="IQ103" s="52"/>
      <c r="IR103" s="52"/>
      <c r="IS103" s="52"/>
    </row>
    <row r="104" spans="1:253" s="52" customFormat="1" x14ac:dyDescent="0.2">
      <c r="A104" s="61" t="s">
        <v>211</v>
      </c>
      <c r="B104" s="61">
        <v>1</v>
      </c>
      <c r="C104" s="61" t="s">
        <v>520</v>
      </c>
      <c r="D104" s="176" t="s">
        <v>521</v>
      </c>
      <c r="E104" s="62">
        <v>4.5199999999999996</v>
      </c>
      <c r="F104" s="50">
        <v>94</v>
      </c>
      <c r="G104" s="50">
        <v>91.03</v>
      </c>
      <c r="H104" s="51">
        <v>170000</v>
      </c>
      <c r="I104" s="95"/>
      <c r="J104" s="64">
        <f t="shared" si="3"/>
        <v>85.56819999999999</v>
      </c>
      <c r="K104" s="64">
        <v>80.261620000000008</v>
      </c>
      <c r="L104" s="61"/>
      <c r="M104" s="61" t="s">
        <v>210</v>
      </c>
      <c r="N104" s="61" t="s">
        <v>433</v>
      </c>
      <c r="O104" s="61" t="s">
        <v>459</v>
      </c>
      <c r="P104" s="96"/>
      <c r="Q104" s="61"/>
      <c r="R104" s="61"/>
      <c r="S104" s="61"/>
      <c r="T104" s="61"/>
      <c r="U104" s="61"/>
      <c r="V104" s="61"/>
      <c r="W104" s="61"/>
      <c r="X104" s="61"/>
      <c r="Y104" s="61"/>
      <c r="Z104" s="61"/>
      <c r="AA104" s="61"/>
      <c r="AB104" s="61"/>
      <c r="AC104" s="61"/>
      <c r="AD104" s="61"/>
      <c r="AE104" s="61"/>
      <c r="AF104" s="61"/>
      <c r="AG104" s="61"/>
      <c r="AH104" s="61"/>
      <c r="AI104" s="61"/>
      <c r="AJ104" s="61"/>
      <c r="AK104" s="61"/>
      <c r="AL104" s="61"/>
      <c r="AM104" s="61"/>
      <c r="AN104" s="61"/>
      <c r="AO104" s="61"/>
      <c r="AP104" s="61"/>
      <c r="AQ104" s="61"/>
      <c r="AR104" s="61"/>
      <c r="AS104" s="61"/>
      <c r="AT104" s="61"/>
      <c r="AU104" s="61"/>
      <c r="AV104" s="61"/>
      <c r="AW104" s="61"/>
      <c r="AX104" s="61"/>
      <c r="AY104" s="61"/>
      <c r="AZ104" s="61"/>
      <c r="BA104" s="61"/>
      <c r="BB104" s="61"/>
      <c r="BC104" s="61"/>
      <c r="BD104" s="61"/>
      <c r="BE104" s="61"/>
      <c r="BF104" s="61"/>
      <c r="BG104" s="61"/>
      <c r="BH104" s="61"/>
      <c r="BI104" s="61"/>
      <c r="BJ104" s="61"/>
      <c r="BK104" s="61"/>
      <c r="BL104" s="61"/>
      <c r="BM104" s="61"/>
      <c r="BN104" s="61"/>
      <c r="BO104" s="61"/>
      <c r="BP104" s="61"/>
      <c r="BQ104" s="61"/>
      <c r="BR104" s="61"/>
      <c r="BS104" s="61"/>
      <c r="BT104" s="61"/>
      <c r="BU104" s="61"/>
      <c r="BV104" s="61"/>
      <c r="BW104" s="61"/>
      <c r="BX104" s="61"/>
      <c r="BY104" s="61"/>
      <c r="BZ104" s="61"/>
      <c r="CA104" s="61"/>
      <c r="CB104" s="61"/>
      <c r="CC104" s="61"/>
      <c r="CD104" s="61"/>
      <c r="CE104" s="61"/>
      <c r="CF104" s="61"/>
      <c r="CG104" s="61"/>
      <c r="CH104" s="61"/>
      <c r="CI104" s="61"/>
      <c r="CJ104" s="61"/>
      <c r="CK104" s="61"/>
      <c r="CL104" s="61"/>
      <c r="CM104" s="61"/>
      <c r="CN104" s="61"/>
      <c r="CO104" s="61"/>
      <c r="CP104" s="61"/>
      <c r="CQ104" s="61"/>
      <c r="CR104" s="61"/>
      <c r="CS104" s="61"/>
      <c r="CT104" s="61"/>
      <c r="CU104" s="61"/>
      <c r="CV104" s="61"/>
      <c r="CW104" s="61"/>
      <c r="CX104" s="61"/>
      <c r="CY104" s="61"/>
      <c r="CZ104" s="61"/>
      <c r="DA104" s="61"/>
      <c r="DB104" s="61"/>
      <c r="DC104" s="61"/>
      <c r="DD104" s="61"/>
      <c r="DE104" s="61"/>
      <c r="DF104" s="61"/>
      <c r="DG104" s="61"/>
      <c r="DH104" s="61"/>
      <c r="DI104" s="61"/>
      <c r="DJ104" s="61"/>
      <c r="DK104" s="61"/>
      <c r="DL104" s="61"/>
      <c r="DM104" s="61"/>
      <c r="DN104" s="61"/>
      <c r="DO104" s="61"/>
      <c r="DP104" s="61"/>
      <c r="DQ104" s="61"/>
      <c r="DR104" s="61"/>
      <c r="DS104" s="61"/>
      <c r="DT104" s="61"/>
      <c r="DU104" s="61"/>
      <c r="DV104" s="61"/>
      <c r="DW104" s="61"/>
      <c r="DX104" s="61"/>
      <c r="DY104" s="61"/>
      <c r="DZ104" s="61"/>
      <c r="EA104" s="61"/>
      <c r="EB104" s="61"/>
      <c r="EC104" s="61"/>
      <c r="ED104" s="61"/>
      <c r="EE104" s="61"/>
      <c r="EF104" s="61"/>
      <c r="EG104" s="61"/>
      <c r="EH104" s="61"/>
      <c r="EI104" s="61"/>
      <c r="EJ104" s="61"/>
      <c r="EK104" s="61"/>
      <c r="EL104" s="61"/>
      <c r="EM104" s="61"/>
      <c r="EN104" s="61"/>
      <c r="EO104" s="61"/>
      <c r="EP104" s="61"/>
      <c r="EQ104" s="61"/>
      <c r="ER104" s="61"/>
      <c r="ES104" s="61"/>
      <c r="ET104" s="61"/>
      <c r="EU104" s="61"/>
      <c r="EV104" s="61"/>
      <c r="EW104" s="61"/>
      <c r="EX104" s="61"/>
      <c r="EY104" s="61"/>
      <c r="EZ104" s="61"/>
      <c r="FA104" s="61"/>
      <c r="FB104" s="61"/>
      <c r="FC104" s="61"/>
      <c r="FD104" s="61"/>
      <c r="FE104" s="61"/>
      <c r="FF104" s="61"/>
      <c r="FG104" s="61"/>
      <c r="FH104" s="61"/>
      <c r="FI104" s="61"/>
      <c r="FJ104" s="61"/>
      <c r="FK104" s="61"/>
      <c r="FL104" s="61"/>
      <c r="FM104" s="61"/>
      <c r="FN104" s="61"/>
      <c r="FO104" s="61"/>
      <c r="FP104" s="61"/>
      <c r="FQ104" s="61"/>
      <c r="FR104" s="61"/>
      <c r="FS104" s="61"/>
      <c r="FT104" s="61"/>
      <c r="FU104" s="61"/>
      <c r="FV104" s="61"/>
      <c r="FW104" s="61"/>
      <c r="FX104" s="61"/>
      <c r="FY104" s="61"/>
      <c r="FZ104" s="61"/>
      <c r="GA104" s="61"/>
      <c r="GB104" s="61"/>
      <c r="GC104" s="61"/>
      <c r="GD104" s="61"/>
      <c r="GE104" s="61"/>
      <c r="GF104" s="61"/>
      <c r="GG104" s="61"/>
      <c r="GH104" s="61"/>
      <c r="GI104" s="61"/>
      <c r="GJ104" s="61"/>
      <c r="GK104" s="61"/>
      <c r="GL104" s="61"/>
      <c r="GM104" s="61"/>
      <c r="GN104" s="61"/>
      <c r="GO104" s="61"/>
      <c r="GP104" s="61"/>
      <c r="GQ104" s="61"/>
      <c r="GR104" s="61"/>
      <c r="GS104" s="61"/>
      <c r="GT104" s="61"/>
      <c r="GU104" s="61"/>
      <c r="GV104" s="61"/>
      <c r="GW104" s="61"/>
      <c r="GX104" s="61"/>
      <c r="GY104" s="61"/>
      <c r="GZ104" s="61"/>
      <c r="HA104" s="61"/>
      <c r="HB104" s="61"/>
      <c r="HC104" s="61"/>
      <c r="HD104" s="61"/>
      <c r="HE104" s="61"/>
      <c r="HF104" s="61"/>
      <c r="HG104" s="61"/>
      <c r="HH104" s="61"/>
      <c r="HI104" s="61"/>
      <c r="HJ104" s="61"/>
      <c r="HK104" s="61"/>
      <c r="HL104" s="61"/>
      <c r="HM104" s="61"/>
      <c r="HN104" s="61"/>
      <c r="HO104" s="61"/>
      <c r="HP104" s="61"/>
      <c r="HQ104" s="61"/>
      <c r="HR104" s="61"/>
      <c r="HS104" s="61"/>
      <c r="HT104" s="61"/>
      <c r="HU104" s="61"/>
      <c r="HV104" s="61"/>
      <c r="HW104" s="61"/>
      <c r="HX104" s="61"/>
      <c r="HY104" s="61"/>
      <c r="HZ104" s="61"/>
      <c r="IA104" s="61"/>
      <c r="IB104" s="61"/>
      <c r="IC104" s="61"/>
      <c r="ID104" s="61"/>
      <c r="IE104" s="61"/>
      <c r="IF104" s="61"/>
      <c r="IG104" s="61"/>
      <c r="IH104" s="61"/>
      <c r="II104" s="61"/>
      <c r="IJ104" s="61"/>
      <c r="IK104" s="61"/>
      <c r="IL104" s="61"/>
      <c r="IM104" s="61"/>
      <c r="IN104" s="61"/>
      <c r="IO104" s="61"/>
      <c r="IP104" s="61"/>
      <c r="IQ104" s="61"/>
      <c r="IR104" s="61"/>
      <c r="IS104" s="61"/>
    </row>
    <row r="105" spans="1:253" s="74" customFormat="1" x14ac:dyDescent="0.2">
      <c r="A105" s="61" t="s">
        <v>212</v>
      </c>
      <c r="B105" s="61">
        <v>1</v>
      </c>
      <c r="C105" s="61" t="s">
        <v>56</v>
      </c>
      <c r="D105" s="176" t="s">
        <v>332</v>
      </c>
      <c r="E105" s="62">
        <v>10.82</v>
      </c>
      <c r="F105" s="50">
        <v>83</v>
      </c>
      <c r="G105" s="50">
        <v>78.739999999999995</v>
      </c>
      <c r="H105" s="51">
        <v>191000</v>
      </c>
      <c r="I105" s="95"/>
      <c r="J105" s="64">
        <f t="shared" si="3"/>
        <v>65.354199999999992</v>
      </c>
      <c r="K105" s="64">
        <v>73.280699999999996</v>
      </c>
      <c r="L105" s="61"/>
      <c r="M105" s="61" t="s">
        <v>238</v>
      </c>
      <c r="N105" s="61" t="s">
        <v>237</v>
      </c>
      <c r="O105" s="61"/>
      <c r="P105" s="96"/>
      <c r="Q105" s="61"/>
      <c r="R105" s="61"/>
      <c r="S105" s="61"/>
      <c r="T105" s="61"/>
      <c r="U105" s="61"/>
      <c r="V105" s="61"/>
      <c r="W105" s="61"/>
      <c r="X105" s="61"/>
      <c r="Y105" s="61"/>
      <c r="Z105" s="61"/>
      <c r="AA105" s="61"/>
      <c r="AB105" s="61"/>
      <c r="AC105" s="61"/>
      <c r="AD105" s="61"/>
      <c r="AE105" s="61"/>
      <c r="AF105" s="61"/>
      <c r="AG105" s="61"/>
      <c r="AH105" s="61"/>
      <c r="AI105" s="61"/>
      <c r="AJ105" s="61"/>
      <c r="AK105" s="61"/>
      <c r="AL105" s="61"/>
      <c r="AM105" s="61"/>
      <c r="AN105" s="61"/>
      <c r="AO105" s="61"/>
      <c r="AP105" s="61"/>
      <c r="AQ105" s="61"/>
      <c r="AR105" s="61"/>
      <c r="AS105" s="61"/>
      <c r="AT105" s="61"/>
      <c r="AU105" s="61"/>
      <c r="AV105" s="61"/>
      <c r="AW105" s="61"/>
      <c r="AX105" s="61"/>
      <c r="AY105" s="61"/>
      <c r="AZ105" s="61"/>
      <c r="BA105" s="61"/>
      <c r="BB105" s="61"/>
      <c r="BC105" s="61"/>
      <c r="BD105" s="61"/>
      <c r="BE105" s="61"/>
      <c r="BF105" s="61"/>
      <c r="BG105" s="61"/>
      <c r="BH105" s="61"/>
      <c r="BI105" s="61"/>
      <c r="BJ105" s="61"/>
      <c r="BK105" s="61"/>
      <c r="BL105" s="61"/>
      <c r="BM105" s="61"/>
      <c r="BN105" s="61"/>
      <c r="BO105" s="61"/>
      <c r="BP105" s="61"/>
      <c r="BQ105" s="61"/>
      <c r="BR105" s="61"/>
      <c r="BS105" s="61"/>
      <c r="BT105" s="61"/>
      <c r="BU105" s="61"/>
      <c r="BV105" s="61"/>
      <c r="BW105" s="61"/>
      <c r="BX105" s="61"/>
      <c r="BY105" s="61"/>
      <c r="BZ105" s="61"/>
      <c r="CA105" s="61"/>
      <c r="CB105" s="61"/>
      <c r="CC105" s="61"/>
      <c r="CD105" s="61"/>
      <c r="CE105" s="61"/>
      <c r="CF105" s="61"/>
      <c r="CG105" s="61"/>
      <c r="CH105" s="61"/>
      <c r="CI105" s="61"/>
      <c r="CJ105" s="61"/>
      <c r="CK105" s="61"/>
      <c r="CL105" s="61"/>
      <c r="CM105" s="61"/>
      <c r="CN105" s="61"/>
      <c r="CO105" s="61"/>
      <c r="CP105" s="61"/>
      <c r="CQ105" s="61"/>
      <c r="CR105" s="61"/>
      <c r="CS105" s="61"/>
      <c r="CT105" s="61"/>
      <c r="CU105" s="61"/>
      <c r="CV105" s="61"/>
      <c r="CW105" s="61"/>
      <c r="CX105" s="61"/>
      <c r="CY105" s="61"/>
      <c r="CZ105" s="61"/>
      <c r="DA105" s="61"/>
      <c r="DB105" s="61"/>
      <c r="DC105" s="61"/>
      <c r="DD105" s="61"/>
      <c r="DE105" s="61"/>
      <c r="DF105" s="61"/>
      <c r="DG105" s="61"/>
      <c r="DH105" s="61"/>
      <c r="DI105" s="61"/>
      <c r="DJ105" s="61"/>
      <c r="DK105" s="61"/>
      <c r="DL105" s="61"/>
      <c r="DM105" s="61"/>
      <c r="DN105" s="61"/>
      <c r="DO105" s="61"/>
      <c r="DP105" s="61"/>
      <c r="DQ105" s="61"/>
      <c r="DR105" s="61"/>
      <c r="DS105" s="61"/>
      <c r="DT105" s="61"/>
      <c r="DU105" s="61"/>
      <c r="DV105" s="61"/>
      <c r="DW105" s="61"/>
      <c r="DX105" s="61"/>
      <c r="DY105" s="61"/>
      <c r="DZ105" s="61"/>
      <c r="EA105" s="61"/>
      <c r="EB105" s="61"/>
      <c r="EC105" s="61"/>
      <c r="ED105" s="61"/>
      <c r="EE105" s="61"/>
      <c r="EF105" s="61"/>
      <c r="EG105" s="61"/>
      <c r="EH105" s="61"/>
      <c r="EI105" s="61"/>
      <c r="EJ105" s="61"/>
      <c r="EK105" s="61"/>
      <c r="EL105" s="61"/>
      <c r="EM105" s="61"/>
      <c r="EN105" s="61"/>
      <c r="EO105" s="61"/>
      <c r="EP105" s="61"/>
      <c r="EQ105" s="61"/>
      <c r="ER105" s="61"/>
      <c r="ES105" s="61"/>
      <c r="ET105" s="61"/>
      <c r="EU105" s="61"/>
      <c r="EV105" s="61"/>
      <c r="EW105" s="61"/>
      <c r="EX105" s="61"/>
      <c r="EY105" s="61"/>
      <c r="EZ105" s="61"/>
      <c r="FA105" s="61"/>
      <c r="FB105" s="61"/>
      <c r="FC105" s="61"/>
      <c r="FD105" s="61"/>
      <c r="FE105" s="61"/>
      <c r="FF105" s="61"/>
      <c r="FG105" s="61"/>
      <c r="FH105" s="61"/>
      <c r="FI105" s="61"/>
      <c r="FJ105" s="61"/>
      <c r="FK105" s="61"/>
      <c r="FL105" s="61"/>
      <c r="FM105" s="61"/>
      <c r="FN105" s="61"/>
      <c r="FO105" s="61"/>
      <c r="FP105" s="61"/>
      <c r="FQ105" s="61"/>
      <c r="FR105" s="61"/>
      <c r="FS105" s="61"/>
      <c r="FT105" s="61"/>
      <c r="FU105" s="61"/>
      <c r="FV105" s="61"/>
      <c r="FW105" s="61"/>
      <c r="FX105" s="61"/>
      <c r="FY105" s="61"/>
      <c r="FZ105" s="61"/>
      <c r="GA105" s="61"/>
      <c r="GB105" s="61"/>
      <c r="GC105" s="61"/>
      <c r="GD105" s="61"/>
      <c r="GE105" s="61"/>
      <c r="GF105" s="61"/>
      <c r="GG105" s="61"/>
      <c r="GH105" s="61"/>
      <c r="GI105" s="61"/>
      <c r="GJ105" s="61"/>
      <c r="GK105" s="61"/>
      <c r="GL105" s="61"/>
      <c r="GM105" s="61"/>
      <c r="GN105" s="61"/>
      <c r="GO105" s="61"/>
      <c r="GP105" s="61"/>
      <c r="GQ105" s="61"/>
      <c r="GR105" s="61"/>
      <c r="GS105" s="61"/>
      <c r="GT105" s="61"/>
      <c r="GU105" s="61"/>
      <c r="GV105" s="61"/>
      <c r="GW105" s="61"/>
      <c r="GX105" s="61"/>
      <c r="GY105" s="61"/>
      <c r="GZ105" s="61"/>
      <c r="HA105" s="61"/>
      <c r="HB105" s="61"/>
      <c r="HC105" s="61"/>
      <c r="HD105" s="61"/>
      <c r="HE105" s="61"/>
      <c r="HF105" s="61"/>
      <c r="HG105" s="61"/>
      <c r="HH105" s="61"/>
      <c r="HI105" s="61"/>
      <c r="HJ105" s="61"/>
      <c r="HK105" s="61"/>
      <c r="HL105" s="61"/>
      <c r="HM105" s="61"/>
      <c r="HN105" s="61"/>
      <c r="HO105" s="61"/>
      <c r="HP105" s="61"/>
      <c r="HQ105" s="61"/>
      <c r="HR105" s="61"/>
      <c r="HS105" s="61"/>
      <c r="HT105" s="61"/>
      <c r="HU105" s="61"/>
      <c r="HV105" s="61"/>
      <c r="HW105" s="61"/>
      <c r="HX105" s="61"/>
      <c r="HY105" s="61"/>
      <c r="HZ105" s="61"/>
      <c r="IA105" s="61"/>
      <c r="IB105" s="61"/>
      <c r="IC105" s="61"/>
      <c r="ID105" s="61"/>
      <c r="IE105" s="61"/>
      <c r="IF105" s="61"/>
      <c r="IG105" s="61"/>
      <c r="IH105" s="61"/>
      <c r="II105" s="61"/>
      <c r="IJ105" s="61"/>
      <c r="IK105" s="61"/>
      <c r="IL105" s="61"/>
      <c r="IM105" s="61"/>
      <c r="IN105" s="61"/>
      <c r="IO105" s="61"/>
      <c r="IP105" s="61"/>
      <c r="IQ105" s="61"/>
      <c r="IR105" s="61"/>
      <c r="IS105" s="61"/>
    </row>
    <row r="106" spans="1:253" s="52" customFormat="1" x14ac:dyDescent="0.2">
      <c r="A106" s="74" t="s">
        <v>447</v>
      </c>
      <c r="B106" s="74">
        <v>3</v>
      </c>
      <c r="C106" s="74" t="s">
        <v>445</v>
      </c>
      <c r="D106" s="184" t="s">
        <v>446</v>
      </c>
      <c r="E106" s="106">
        <v>90.72</v>
      </c>
      <c r="F106" s="107">
        <v>78</v>
      </c>
      <c r="G106" s="107">
        <v>93</v>
      </c>
      <c r="H106" s="108">
        <v>45000</v>
      </c>
      <c r="I106" s="109"/>
      <c r="J106" s="110">
        <f t="shared" si="3"/>
        <v>72.540000000000006</v>
      </c>
      <c r="K106" s="110">
        <v>70.879300000000001</v>
      </c>
      <c r="L106" s="74"/>
      <c r="M106" s="74"/>
      <c r="N106" s="74"/>
      <c r="O106" s="74"/>
      <c r="P106" s="111"/>
      <c r="Q106" s="74"/>
      <c r="R106" s="74"/>
      <c r="S106" s="74"/>
      <c r="T106" s="74"/>
      <c r="U106" s="74"/>
      <c r="V106" s="74"/>
      <c r="W106" s="74"/>
      <c r="X106" s="74"/>
      <c r="Y106" s="74"/>
      <c r="Z106" s="74"/>
      <c r="AA106" s="74"/>
      <c r="AB106" s="74"/>
      <c r="AC106" s="74"/>
      <c r="AD106" s="74"/>
      <c r="AE106" s="74"/>
      <c r="AF106" s="74"/>
      <c r="AG106" s="74"/>
      <c r="AH106" s="74"/>
      <c r="AI106" s="74"/>
      <c r="AJ106" s="74"/>
      <c r="AK106" s="74"/>
      <c r="AL106" s="74"/>
      <c r="AM106" s="74"/>
      <c r="AN106" s="74"/>
      <c r="AO106" s="74"/>
      <c r="AP106" s="74"/>
      <c r="AQ106" s="74"/>
      <c r="AR106" s="74"/>
      <c r="AS106" s="74"/>
      <c r="AT106" s="74"/>
      <c r="AU106" s="74"/>
      <c r="AV106" s="74"/>
      <c r="AW106" s="74"/>
      <c r="AX106" s="74"/>
      <c r="AY106" s="74"/>
      <c r="AZ106" s="74"/>
      <c r="BA106" s="74"/>
      <c r="BB106" s="74"/>
      <c r="BC106" s="74"/>
      <c r="BD106" s="74"/>
      <c r="BE106" s="74"/>
      <c r="BF106" s="74"/>
      <c r="BG106" s="74"/>
      <c r="BH106" s="74"/>
      <c r="BI106" s="74"/>
      <c r="BJ106" s="74"/>
      <c r="BK106" s="74"/>
      <c r="BL106" s="74"/>
      <c r="BM106" s="74"/>
      <c r="BN106" s="74"/>
      <c r="BO106" s="74"/>
      <c r="BP106" s="74"/>
      <c r="BQ106" s="74"/>
      <c r="BR106" s="74"/>
      <c r="BS106" s="74"/>
      <c r="BT106" s="74"/>
      <c r="BU106" s="74"/>
      <c r="BV106" s="74"/>
      <c r="BW106" s="74"/>
      <c r="BX106" s="74"/>
      <c r="BY106" s="74"/>
      <c r="BZ106" s="74"/>
      <c r="CA106" s="74"/>
      <c r="CB106" s="74"/>
      <c r="CC106" s="74"/>
      <c r="CD106" s="74"/>
      <c r="CE106" s="74"/>
      <c r="CF106" s="74"/>
      <c r="CG106" s="74"/>
      <c r="CH106" s="74"/>
      <c r="CI106" s="74"/>
      <c r="CJ106" s="74"/>
      <c r="CK106" s="74"/>
      <c r="CL106" s="74"/>
      <c r="CM106" s="74"/>
      <c r="CN106" s="74"/>
      <c r="CO106" s="74"/>
      <c r="CP106" s="74"/>
      <c r="CQ106" s="74"/>
      <c r="CR106" s="74"/>
      <c r="CS106" s="74"/>
      <c r="CT106" s="74"/>
      <c r="CU106" s="74"/>
      <c r="CV106" s="74"/>
      <c r="CW106" s="74"/>
      <c r="CX106" s="74"/>
      <c r="CY106" s="74"/>
      <c r="CZ106" s="74"/>
      <c r="DA106" s="74"/>
      <c r="DB106" s="74"/>
      <c r="DC106" s="74"/>
      <c r="DD106" s="74"/>
      <c r="DE106" s="74"/>
      <c r="DF106" s="74"/>
      <c r="DG106" s="74"/>
      <c r="DH106" s="74"/>
      <c r="DI106" s="74"/>
      <c r="DJ106" s="74"/>
      <c r="DK106" s="74"/>
      <c r="DL106" s="74"/>
      <c r="DM106" s="74"/>
      <c r="DN106" s="74"/>
      <c r="DO106" s="74"/>
      <c r="DP106" s="74"/>
      <c r="DQ106" s="74"/>
      <c r="DR106" s="74"/>
      <c r="DS106" s="74"/>
      <c r="DT106" s="74"/>
      <c r="DU106" s="74"/>
      <c r="DV106" s="74"/>
      <c r="DW106" s="74"/>
      <c r="DX106" s="74"/>
      <c r="DY106" s="74"/>
      <c r="DZ106" s="74"/>
      <c r="EA106" s="74"/>
      <c r="EB106" s="74"/>
      <c r="EC106" s="74"/>
      <c r="ED106" s="74"/>
      <c r="EE106" s="74"/>
      <c r="EF106" s="74"/>
      <c r="EG106" s="74"/>
      <c r="EH106" s="74"/>
      <c r="EI106" s="74"/>
      <c r="EJ106" s="74"/>
      <c r="EK106" s="74"/>
      <c r="EL106" s="74"/>
      <c r="EM106" s="74"/>
      <c r="EN106" s="74"/>
      <c r="EO106" s="74"/>
      <c r="EP106" s="74"/>
      <c r="EQ106" s="74"/>
      <c r="ER106" s="74"/>
      <c r="ES106" s="74"/>
      <c r="ET106" s="74"/>
      <c r="EU106" s="74"/>
      <c r="EV106" s="74"/>
      <c r="EW106" s="74"/>
      <c r="EX106" s="74"/>
      <c r="EY106" s="74"/>
      <c r="EZ106" s="74"/>
      <c r="FA106" s="74"/>
      <c r="FB106" s="74"/>
      <c r="FC106" s="74"/>
      <c r="FD106" s="74"/>
      <c r="FE106" s="74"/>
      <c r="FF106" s="74"/>
      <c r="FG106" s="74"/>
      <c r="FH106" s="74"/>
      <c r="FI106" s="74"/>
      <c r="FJ106" s="74"/>
      <c r="FK106" s="74"/>
      <c r="FL106" s="74"/>
      <c r="FM106" s="74"/>
      <c r="FN106" s="74"/>
      <c r="FO106" s="74"/>
      <c r="FP106" s="74"/>
      <c r="FQ106" s="74"/>
      <c r="FR106" s="74"/>
      <c r="FS106" s="74"/>
      <c r="FT106" s="74"/>
      <c r="FU106" s="74"/>
      <c r="FV106" s="74"/>
      <c r="FW106" s="74"/>
      <c r="FX106" s="74"/>
      <c r="FY106" s="74"/>
      <c r="FZ106" s="74"/>
      <c r="GA106" s="74"/>
      <c r="GB106" s="74"/>
      <c r="GC106" s="74"/>
      <c r="GD106" s="74"/>
      <c r="GE106" s="74"/>
      <c r="GF106" s="74"/>
      <c r="GG106" s="74"/>
      <c r="GH106" s="74"/>
      <c r="GI106" s="74"/>
      <c r="GJ106" s="74"/>
      <c r="GK106" s="74"/>
      <c r="GL106" s="74"/>
      <c r="GM106" s="74"/>
      <c r="GN106" s="74"/>
      <c r="GO106" s="74"/>
      <c r="GP106" s="74"/>
      <c r="GQ106" s="74"/>
      <c r="GR106" s="74"/>
      <c r="GS106" s="74"/>
      <c r="GT106" s="74"/>
      <c r="GU106" s="74"/>
      <c r="GV106" s="74"/>
      <c r="GW106" s="74"/>
      <c r="GX106" s="74"/>
      <c r="GY106" s="74"/>
      <c r="GZ106" s="74"/>
      <c r="HA106" s="74"/>
      <c r="HB106" s="74"/>
      <c r="HC106" s="74"/>
      <c r="HD106" s="74"/>
      <c r="HE106" s="74"/>
      <c r="HF106" s="74"/>
      <c r="HG106" s="74"/>
      <c r="HH106" s="74"/>
      <c r="HI106" s="74"/>
      <c r="HJ106" s="74"/>
      <c r="HK106" s="74"/>
      <c r="HL106" s="74"/>
      <c r="HM106" s="74"/>
      <c r="HN106" s="74"/>
      <c r="HO106" s="74"/>
      <c r="HP106" s="74"/>
      <c r="HQ106" s="74"/>
      <c r="HR106" s="74"/>
      <c r="HS106" s="74"/>
      <c r="HT106" s="74"/>
      <c r="HU106" s="74"/>
      <c r="HV106" s="74"/>
      <c r="HW106" s="74"/>
      <c r="HX106" s="74"/>
      <c r="HY106" s="74"/>
      <c r="HZ106" s="74"/>
      <c r="IA106" s="74"/>
      <c r="IB106" s="74"/>
      <c r="IC106" s="74"/>
      <c r="ID106" s="74"/>
      <c r="IE106" s="74"/>
      <c r="IF106" s="74"/>
      <c r="IG106" s="74"/>
      <c r="IH106" s="74"/>
      <c r="II106" s="74"/>
      <c r="IJ106" s="74"/>
      <c r="IK106" s="74"/>
      <c r="IL106" s="74"/>
      <c r="IM106" s="74"/>
      <c r="IN106" s="74"/>
      <c r="IO106" s="74"/>
      <c r="IP106" s="74"/>
      <c r="IQ106" s="74"/>
      <c r="IR106" s="74"/>
      <c r="IS106" s="74"/>
    </row>
    <row r="107" spans="1:253" x14ac:dyDescent="0.2">
      <c r="A107" s="52" t="s">
        <v>57</v>
      </c>
      <c r="B107" s="52">
        <v>2</v>
      </c>
      <c r="C107" s="52" t="s">
        <v>58</v>
      </c>
      <c r="D107" s="180" t="s">
        <v>333</v>
      </c>
      <c r="E107" s="88">
        <v>56</v>
      </c>
      <c r="F107" s="89">
        <v>71</v>
      </c>
      <c r="G107" s="89">
        <v>99.64</v>
      </c>
      <c r="H107" s="90">
        <v>18300</v>
      </c>
      <c r="I107" s="91"/>
      <c r="J107" s="92">
        <f t="shared" si="3"/>
        <v>70.744399999999999</v>
      </c>
      <c r="K107" s="92">
        <v>70.305700000000002</v>
      </c>
      <c r="L107" s="52"/>
      <c r="M107" s="52"/>
      <c r="N107" s="52"/>
      <c r="O107" s="52"/>
      <c r="P107" s="93"/>
      <c r="Q107" s="52"/>
      <c r="R107" s="52"/>
      <c r="S107" s="52"/>
      <c r="T107" s="52"/>
      <c r="U107" s="52"/>
      <c r="V107" s="52"/>
      <c r="W107" s="52"/>
      <c r="X107" s="52"/>
      <c r="Y107" s="52"/>
      <c r="Z107" s="52"/>
      <c r="AA107" s="52"/>
      <c r="AB107" s="52"/>
      <c r="AC107" s="52"/>
      <c r="AD107" s="52"/>
      <c r="AE107" s="52"/>
      <c r="AF107" s="52"/>
      <c r="AG107" s="52"/>
      <c r="AH107" s="52"/>
      <c r="AI107" s="52"/>
      <c r="AJ107" s="52"/>
      <c r="AK107" s="52"/>
      <c r="AL107" s="52"/>
      <c r="AM107" s="52"/>
      <c r="AN107" s="52"/>
      <c r="AO107" s="52"/>
      <c r="AP107" s="52"/>
      <c r="AQ107" s="52"/>
      <c r="AR107" s="52"/>
      <c r="AS107" s="52"/>
      <c r="AT107" s="52"/>
      <c r="AU107" s="52"/>
      <c r="AV107" s="52"/>
      <c r="AW107" s="52"/>
      <c r="AX107" s="52"/>
      <c r="AY107" s="52"/>
      <c r="AZ107" s="52"/>
      <c r="BA107" s="52"/>
      <c r="BB107" s="52"/>
      <c r="BC107" s="52"/>
      <c r="BD107" s="52"/>
      <c r="BE107" s="52"/>
      <c r="BF107" s="52"/>
      <c r="BG107" s="52"/>
      <c r="BH107" s="52"/>
      <c r="BI107" s="52"/>
      <c r="BJ107" s="52"/>
      <c r="BK107" s="52"/>
      <c r="BL107" s="52"/>
      <c r="BM107" s="52"/>
      <c r="BN107" s="52"/>
      <c r="BO107" s="52"/>
      <c r="BP107" s="52"/>
      <c r="BQ107" s="52"/>
      <c r="BR107" s="52"/>
      <c r="BS107" s="52"/>
      <c r="BT107" s="52"/>
      <c r="BU107" s="52"/>
      <c r="BV107" s="52"/>
      <c r="BW107" s="52"/>
      <c r="BX107" s="52"/>
      <c r="BY107" s="52"/>
      <c r="BZ107" s="52"/>
      <c r="CA107" s="52"/>
      <c r="CB107" s="52"/>
      <c r="CC107" s="52"/>
      <c r="CD107" s="52"/>
      <c r="CE107" s="52"/>
      <c r="CF107" s="52"/>
      <c r="CG107" s="52"/>
      <c r="CH107" s="52"/>
      <c r="CI107" s="52"/>
      <c r="CJ107" s="52"/>
      <c r="CK107" s="52"/>
      <c r="CL107" s="52"/>
      <c r="CM107" s="52"/>
      <c r="CN107" s="52"/>
      <c r="CO107" s="52"/>
      <c r="CP107" s="52"/>
      <c r="CQ107" s="52"/>
      <c r="CR107" s="52"/>
      <c r="CS107" s="52"/>
      <c r="CT107" s="52"/>
      <c r="CU107" s="52"/>
      <c r="CV107" s="52"/>
      <c r="CW107" s="52"/>
      <c r="CX107" s="52"/>
      <c r="CY107" s="52"/>
      <c r="CZ107" s="52"/>
      <c r="DA107" s="52"/>
      <c r="DB107" s="52"/>
      <c r="DC107" s="52"/>
      <c r="DD107" s="52"/>
      <c r="DE107" s="52"/>
      <c r="DF107" s="52"/>
      <c r="DG107" s="52"/>
      <c r="DH107" s="52"/>
      <c r="DI107" s="52"/>
      <c r="DJ107" s="52"/>
      <c r="DK107" s="52"/>
      <c r="DL107" s="52"/>
      <c r="DM107" s="52"/>
      <c r="DN107" s="52"/>
      <c r="DO107" s="52"/>
      <c r="DP107" s="52"/>
      <c r="DQ107" s="52"/>
      <c r="DR107" s="52"/>
      <c r="DS107" s="52"/>
      <c r="DT107" s="52"/>
      <c r="DU107" s="52"/>
      <c r="DV107" s="52"/>
      <c r="DW107" s="52"/>
      <c r="DX107" s="52"/>
      <c r="DY107" s="52"/>
      <c r="DZ107" s="52"/>
      <c r="EA107" s="52"/>
      <c r="EB107" s="52"/>
      <c r="EC107" s="52"/>
      <c r="ED107" s="52"/>
      <c r="EE107" s="52"/>
      <c r="EF107" s="52"/>
      <c r="EG107" s="52"/>
      <c r="EH107" s="52"/>
      <c r="EI107" s="52"/>
      <c r="EJ107" s="52"/>
      <c r="EK107" s="52"/>
      <c r="EL107" s="52"/>
      <c r="EM107" s="52"/>
      <c r="EN107" s="52"/>
      <c r="EO107" s="52"/>
      <c r="EP107" s="52"/>
      <c r="EQ107" s="52"/>
      <c r="ER107" s="52"/>
      <c r="ES107" s="52"/>
      <c r="ET107" s="52"/>
      <c r="EU107" s="52"/>
      <c r="EV107" s="52"/>
      <c r="EW107" s="52"/>
      <c r="EX107" s="52"/>
      <c r="EY107" s="52"/>
      <c r="EZ107" s="52"/>
      <c r="FA107" s="52"/>
      <c r="FB107" s="52"/>
      <c r="FC107" s="52"/>
      <c r="FD107" s="52"/>
      <c r="FE107" s="52"/>
      <c r="FF107" s="52"/>
      <c r="FG107" s="52"/>
      <c r="FH107" s="52"/>
      <c r="FI107" s="52"/>
      <c r="FJ107" s="52"/>
      <c r="FK107" s="52"/>
      <c r="FL107" s="52"/>
      <c r="FM107" s="52"/>
      <c r="FN107" s="52"/>
      <c r="FO107" s="52"/>
      <c r="FP107" s="52"/>
      <c r="FQ107" s="52"/>
      <c r="FR107" s="52"/>
      <c r="FS107" s="52"/>
      <c r="FT107" s="52"/>
      <c r="FU107" s="52"/>
      <c r="FV107" s="52"/>
      <c r="FW107" s="52"/>
      <c r="FX107" s="52"/>
      <c r="FY107" s="52"/>
      <c r="FZ107" s="52"/>
      <c r="GA107" s="52"/>
      <c r="GB107" s="52"/>
      <c r="GC107" s="52"/>
      <c r="GD107" s="52"/>
      <c r="GE107" s="52"/>
      <c r="GF107" s="52"/>
      <c r="GG107" s="52"/>
      <c r="GH107" s="52"/>
      <c r="GI107" s="52"/>
      <c r="GJ107" s="52"/>
      <c r="GK107" s="52"/>
      <c r="GL107" s="52"/>
      <c r="GM107" s="52"/>
      <c r="GN107" s="52"/>
      <c r="GO107" s="52"/>
      <c r="GP107" s="52"/>
      <c r="GQ107" s="52"/>
      <c r="GR107" s="52"/>
      <c r="GS107" s="52"/>
      <c r="GT107" s="52"/>
      <c r="GU107" s="52"/>
      <c r="GV107" s="52"/>
      <c r="GW107" s="52"/>
      <c r="GX107" s="52"/>
      <c r="GY107" s="52"/>
      <c r="GZ107" s="52"/>
      <c r="HA107" s="52"/>
      <c r="HB107" s="52"/>
      <c r="HC107" s="52"/>
      <c r="HD107" s="52"/>
      <c r="HE107" s="52"/>
      <c r="HF107" s="52"/>
      <c r="HG107" s="52"/>
      <c r="HH107" s="52"/>
      <c r="HI107" s="52"/>
      <c r="HJ107" s="52"/>
      <c r="HK107" s="52"/>
      <c r="HL107" s="52"/>
      <c r="HM107" s="52"/>
      <c r="HN107" s="52"/>
      <c r="HO107" s="52"/>
      <c r="HP107" s="52"/>
      <c r="HQ107" s="52"/>
      <c r="HR107" s="52"/>
      <c r="HS107" s="52"/>
      <c r="HT107" s="52"/>
      <c r="HU107" s="52"/>
      <c r="HV107" s="52"/>
      <c r="HW107" s="52"/>
      <c r="HX107" s="52"/>
      <c r="HY107" s="52"/>
      <c r="HZ107" s="52"/>
      <c r="IA107" s="52"/>
      <c r="IB107" s="52"/>
      <c r="IC107" s="52"/>
      <c r="ID107" s="52"/>
      <c r="IE107" s="52"/>
      <c r="IF107" s="52"/>
      <c r="IG107" s="52"/>
      <c r="IH107" s="52"/>
      <c r="II107" s="52"/>
      <c r="IJ107" s="52"/>
      <c r="IK107" s="52"/>
      <c r="IL107" s="52"/>
      <c r="IM107" s="52"/>
      <c r="IN107" s="52"/>
      <c r="IO107" s="52"/>
      <c r="IP107" s="52"/>
      <c r="IQ107" s="52"/>
      <c r="IR107" s="52"/>
      <c r="IS107" s="52"/>
    </row>
    <row r="108" spans="1:253" s="52" customFormat="1" x14ac:dyDescent="0.2">
      <c r="A108" s="74" t="s">
        <v>213</v>
      </c>
      <c r="B108" s="74">
        <v>3</v>
      </c>
      <c r="C108" s="74" t="s">
        <v>111</v>
      </c>
      <c r="D108" s="184" t="s">
        <v>334</v>
      </c>
      <c r="E108" s="106">
        <v>22.25</v>
      </c>
      <c r="F108" s="107">
        <v>71</v>
      </c>
      <c r="G108" s="107">
        <v>99.83</v>
      </c>
      <c r="H108" s="108">
        <v>25790</v>
      </c>
      <c r="I108" s="109"/>
      <c r="J108" s="110">
        <f t="shared" si="3"/>
        <v>70.879300000000001</v>
      </c>
      <c r="K108" s="110">
        <v>70.879300000000001</v>
      </c>
      <c r="L108" s="74"/>
      <c r="M108" s="74"/>
      <c r="N108" s="74"/>
      <c r="O108" s="74"/>
      <c r="P108" s="111"/>
      <c r="Q108" s="74"/>
      <c r="R108" s="74"/>
      <c r="S108" s="74"/>
      <c r="T108" s="74"/>
      <c r="U108" s="74"/>
      <c r="V108" s="74"/>
      <c r="W108" s="74"/>
      <c r="X108" s="74"/>
      <c r="Y108" s="74"/>
      <c r="Z108" s="74"/>
      <c r="AA108" s="74"/>
      <c r="AB108" s="74"/>
      <c r="AC108" s="74"/>
      <c r="AD108" s="74"/>
      <c r="AE108" s="74"/>
      <c r="AF108" s="74"/>
      <c r="AG108" s="74"/>
      <c r="AH108" s="74"/>
      <c r="AI108" s="74"/>
      <c r="AJ108" s="74"/>
      <c r="AK108" s="74"/>
      <c r="AL108" s="74"/>
      <c r="AM108" s="74"/>
      <c r="AN108" s="74"/>
      <c r="AO108" s="74"/>
      <c r="AP108" s="74"/>
      <c r="AQ108" s="74"/>
      <c r="AR108" s="74"/>
      <c r="AS108" s="74"/>
      <c r="AT108" s="74"/>
      <c r="AU108" s="74"/>
      <c r="AV108" s="74"/>
      <c r="AW108" s="74"/>
      <c r="AX108" s="74"/>
      <c r="AY108" s="74"/>
      <c r="AZ108" s="74"/>
      <c r="BA108" s="74"/>
      <c r="BB108" s="74"/>
      <c r="BC108" s="74"/>
      <c r="BD108" s="74"/>
      <c r="BE108" s="74"/>
      <c r="BF108" s="74"/>
      <c r="BG108" s="74"/>
      <c r="BH108" s="74"/>
      <c r="BI108" s="74"/>
      <c r="BJ108" s="74"/>
      <c r="BK108" s="74"/>
      <c r="BL108" s="74"/>
      <c r="BM108" s="74"/>
      <c r="BN108" s="74"/>
      <c r="BO108" s="74"/>
      <c r="BP108" s="74"/>
      <c r="BQ108" s="74"/>
      <c r="BR108" s="74"/>
      <c r="BS108" s="74"/>
      <c r="BT108" s="74"/>
      <c r="BU108" s="74"/>
      <c r="BV108" s="74"/>
      <c r="BW108" s="74"/>
      <c r="BX108" s="74"/>
      <c r="BY108" s="74"/>
      <c r="BZ108" s="74"/>
      <c r="CA108" s="74"/>
      <c r="CB108" s="74"/>
      <c r="CC108" s="74"/>
      <c r="CD108" s="74"/>
      <c r="CE108" s="74"/>
      <c r="CF108" s="74"/>
      <c r="CG108" s="74"/>
      <c r="CH108" s="74"/>
      <c r="CI108" s="74"/>
      <c r="CJ108" s="74"/>
      <c r="CK108" s="74"/>
      <c r="CL108" s="74"/>
      <c r="CM108" s="74"/>
      <c r="CN108" s="74"/>
      <c r="CO108" s="74"/>
      <c r="CP108" s="74"/>
      <c r="CQ108" s="74"/>
      <c r="CR108" s="74"/>
      <c r="CS108" s="74"/>
      <c r="CT108" s="74"/>
      <c r="CU108" s="74"/>
      <c r="CV108" s="74"/>
      <c r="CW108" s="74"/>
      <c r="CX108" s="74"/>
      <c r="CY108" s="74"/>
      <c r="CZ108" s="74"/>
      <c r="DA108" s="74"/>
      <c r="DB108" s="74"/>
      <c r="DC108" s="74"/>
      <c r="DD108" s="74"/>
      <c r="DE108" s="74"/>
      <c r="DF108" s="74"/>
      <c r="DG108" s="74"/>
      <c r="DH108" s="74"/>
      <c r="DI108" s="74"/>
      <c r="DJ108" s="74"/>
      <c r="DK108" s="74"/>
      <c r="DL108" s="74"/>
      <c r="DM108" s="74"/>
      <c r="DN108" s="74"/>
      <c r="DO108" s="74"/>
      <c r="DP108" s="74"/>
      <c r="DQ108" s="74"/>
      <c r="DR108" s="74"/>
      <c r="DS108" s="74"/>
      <c r="DT108" s="74"/>
      <c r="DU108" s="74"/>
      <c r="DV108" s="74"/>
      <c r="DW108" s="74"/>
      <c r="DX108" s="74"/>
      <c r="DY108" s="74"/>
      <c r="DZ108" s="74"/>
      <c r="EA108" s="74"/>
      <c r="EB108" s="74"/>
      <c r="EC108" s="74"/>
      <c r="ED108" s="74"/>
      <c r="EE108" s="74"/>
      <c r="EF108" s="74"/>
      <c r="EG108" s="74"/>
      <c r="EH108" s="74"/>
      <c r="EI108" s="74"/>
      <c r="EJ108" s="74"/>
      <c r="EK108" s="74"/>
      <c r="EL108" s="74"/>
      <c r="EM108" s="74"/>
      <c r="EN108" s="74"/>
      <c r="EO108" s="74"/>
      <c r="EP108" s="74"/>
      <c r="EQ108" s="74"/>
      <c r="ER108" s="74"/>
      <c r="ES108" s="74"/>
      <c r="ET108" s="74"/>
      <c r="EU108" s="74"/>
      <c r="EV108" s="74"/>
      <c r="EW108" s="74"/>
      <c r="EX108" s="74"/>
      <c r="EY108" s="74"/>
      <c r="EZ108" s="74"/>
      <c r="FA108" s="74"/>
      <c r="FB108" s="74"/>
      <c r="FC108" s="74"/>
      <c r="FD108" s="74"/>
      <c r="FE108" s="74"/>
      <c r="FF108" s="74"/>
      <c r="FG108" s="74"/>
      <c r="FH108" s="74"/>
      <c r="FI108" s="74"/>
      <c r="FJ108" s="74"/>
      <c r="FK108" s="74"/>
      <c r="FL108" s="74"/>
      <c r="FM108" s="74"/>
      <c r="FN108" s="74"/>
      <c r="FO108" s="74"/>
      <c r="FP108" s="74"/>
      <c r="FQ108" s="74"/>
      <c r="FR108" s="74"/>
      <c r="FS108" s="74"/>
      <c r="FT108" s="74"/>
      <c r="FU108" s="74"/>
      <c r="FV108" s="74"/>
      <c r="FW108" s="74"/>
      <c r="FX108" s="74"/>
      <c r="FY108" s="74"/>
      <c r="FZ108" s="74"/>
      <c r="GA108" s="74"/>
      <c r="GB108" s="74"/>
      <c r="GC108" s="74"/>
      <c r="GD108" s="74"/>
      <c r="GE108" s="74"/>
      <c r="GF108" s="74"/>
      <c r="GG108" s="74"/>
      <c r="GH108" s="74"/>
      <c r="GI108" s="74"/>
      <c r="GJ108" s="74"/>
      <c r="GK108" s="74"/>
      <c r="GL108" s="74"/>
      <c r="GM108" s="74"/>
      <c r="GN108" s="74"/>
      <c r="GO108" s="74"/>
      <c r="GP108" s="74"/>
      <c r="GQ108" s="74"/>
      <c r="GR108" s="74"/>
      <c r="GS108" s="74"/>
      <c r="GT108" s="74"/>
      <c r="GU108" s="74"/>
      <c r="GV108" s="74"/>
      <c r="GW108" s="74"/>
      <c r="GX108" s="74"/>
      <c r="GY108" s="74"/>
      <c r="GZ108" s="74"/>
      <c r="HA108" s="74"/>
      <c r="HB108" s="74"/>
      <c r="HC108" s="74"/>
      <c r="HD108" s="74"/>
      <c r="HE108" s="74"/>
      <c r="HF108" s="74"/>
      <c r="HG108" s="74"/>
      <c r="HH108" s="74"/>
      <c r="HI108" s="74"/>
      <c r="HJ108" s="74"/>
      <c r="HK108" s="74"/>
      <c r="HL108" s="74"/>
      <c r="HM108" s="74"/>
      <c r="HN108" s="74"/>
      <c r="HO108" s="74"/>
      <c r="HP108" s="74"/>
      <c r="HQ108" s="74"/>
      <c r="HR108" s="74"/>
      <c r="HS108" s="74"/>
      <c r="HT108" s="74"/>
      <c r="HU108" s="74"/>
      <c r="HV108" s="74"/>
      <c r="HW108" s="74"/>
      <c r="HX108" s="74"/>
      <c r="HY108" s="74"/>
      <c r="HZ108" s="74"/>
      <c r="IA108" s="74"/>
      <c r="IB108" s="74"/>
      <c r="IC108" s="74"/>
      <c r="ID108" s="74"/>
      <c r="IE108" s="74"/>
      <c r="IF108" s="74"/>
      <c r="IG108" s="74"/>
      <c r="IH108" s="74"/>
      <c r="II108" s="74"/>
      <c r="IJ108" s="74"/>
      <c r="IK108" s="74"/>
      <c r="IL108" s="74"/>
      <c r="IM108" s="74"/>
      <c r="IN108" s="74"/>
      <c r="IO108" s="74"/>
      <c r="IP108" s="74"/>
      <c r="IQ108" s="74"/>
      <c r="IR108" s="74"/>
      <c r="IS108" s="74"/>
    </row>
    <row r="109" spans="1:253" s="74" customFormat="1" x14ac:dyDescent="0.2">
      <c r="A109" s="61" t="s">
        <v>215</v>
      </c>
      <c r="B109" s="61">
        <v>1</v>
      </c>
      <c r="C109" s="61" t="s">
        <v>523</v>
      </c>
      <c r="D109" s="176" t="s">
        <v>522</v>
      </c>
      <c r="E109" s="62">
        <v>2.7</v>
      </c>
      <c r="F109" s="50">
        <v>98</v>
      </c>
      <c r="G109" s="50">
        <v>99.66</v>
      </c>
      <c r="H109" s="51">
        <v>99000</v>
      </c>
      <c r="I109" s="95"/>
      <c r="J109" s="64">
        <f t="shared" si="3"/>
        <v>97.666800000000009</v>
      </c>
      <c r="K109" s="64">
        <v>90.773933333333346</v>
      </c>
      <c r="L109" s="61"/>
      <c r="M109" s="61" t="s">
        <v>214</v>
      </c>
      <c r="N109" s="61" t="s">
        <v>430</v>
      </c>
      <c r="O109" s="61"/>
      <c r="P109" s="96"/>
      <c r="Q109" s="61"/>
      <c r="R109" s="61"/>
      <c r="S109" s="61"/>
      <c r="T109" s="61"/>
      <c r="U109" s="61"/>
      <c r="V109" s="61"/>
      <c r="W109" s="61"/>
      <c r="X109" s="61"/>
      <c r="Y109" s="61"/>
      <c r="Z109" s="61"/>
      <c r="AA109" s="61"/>
      <c r="AB109" s="61"/>
      <c r="AC109" s="61"/>
      <c r="AD109" s="61"/>
      <c r="AE109" s="61"/>
      <c r="AF109" s="61"/>
      <c r="AG109" s="61"/>
      <c r="AH109" s="61"/>
      <c r="AI109" s="61"/>
      <c r="AJ109" s="61"/>
      <c r="AK109" s="61"/>
      <c r="AL109" s="61"/>
      <c r="AM109" s="61"/>
      <c r="AN109" s="61"/>
      <c r="AO109" s="61"/>
      <c r="AP109" s="61"/>
      <c r="AQ109" s="61"/>
      <c r="AR109" s="61"/>
      <c r="AS109" s="61"/>
      <c r="AT109" s="61"/>
      <c r="AU109" s="61"/>
      <c r="AV109" s="61"/>
      <c r="AW109" s="61"/>
      <c r="AX109" s="61"/>
      <c r="AY109" s="61"/>
      <c r="AZ109" s="61"/>
      <c r="BA109" s="61"/>
      <c r="BB109" s="61"/>
      <c r="BC109" s="61"/>
      <c r="BD109" s="61"/>
      <c r="BE109" s="61"/>
      <c r="BF109" s="61"/>
      <c r="BG109" s="61"/>
      <c r="BH109" s="61"/>
      <c r="BI109" s="61"/>
      <c r="BJ109" s="61"/>
      <c r="BK109" s="61"/>
      <c r="BL109" s="61"/>
      <c r="BM109" s="61"/>
      <c r="BN109" s="61"/>
      <c r="BO109" s="61"/>
      <c r="BP109" s="61"/>
      <c r="BQ109" s="61"/>
      <c r="BR109" s="61"/>
      <c r="BS109" s="61"/>
      <c r="BT109" s="61"/>
      <c r="BU109" s="61"/>
      <c r="BV109" s="61"/>
      <c r="BW109" s="61"/>
      <c r="BX109" s="61"/>
      <c r="BY109" s="61"/>
      <c r="BZ109" s="61"/>
      <c r="CA109" s="61"/>
      <c r="CB109" s="61"/>
      <c r="CC109" s="61"/>
      <c r="CD109" s="61"/>
      <c r="CE109" s="61"/>
      <c r="CF109" s="61"/>
      <c r="CG109" s="61"/>
      <c r="CH109" s="61"/>
      <c r="CI109" s="61"/>
      <c r="CJ109" s="61"/>
      <c r="CK109" s="61"/>
      <c r="CL109" s="61"/>
      <c r="CM109" s="61"/>
      <c r="CN109" s="61"/>
      <c r="CO109" s="61"/>
      <c r="CP109" s="61"/>
      <c r="CQ109" s="61"/>
      <c r="CR109" s="61"/>
      <c r="CS109" s="61"/>
      <c r="CT109" s="61"/>
      <c r="CU109" s="61"/>
      <c r="CV109" s="61"/>
      <c r="CW109" s="61"/>
      <c r="CX109" s="61"/>
      <c r="CY109" s="61"/>
      <c r="CZ109" s="61"/>
      <c r="DA109" s="61"/>
      <c r="DB109" s="61"/>
      <c r="DC109" s="61"/>
      <c r="DD109" s="61"/>
      <c r="DE109" s="61"/>
      <c r="DF109" s="61"/>
      <c r="DG109" s="61"/>
      <c r="DH109" s="61"/>
      <c r="DI109" s="61"/>
      <c r="DJ109" s="61"/>
      <c r="DK109" s="61"/>
      <c r="DL109" s="61"/>
      <c r="DM109" s="61"/>
      <c r="DN109" s="61"/>
      <c r="DO109" s="61"/>
      <c r="DP109" s="61"/>
      <c r="DQ109" s="61"/>
      <c r="DR109" s="61"/>
      <c r="DS109" s="61"/>
      <c r="DT109" s="61"/>
      <c r="DU109" s="61"/>
      <c r="DV109" s="61"/>
      <c r="DW109" s="61"/>
      <c r="DX109" s="61"/>
      <c r="DY109" s="61"/>
      <c r="DZ109" s="61"/>
      <c r="EA109" s="61"/>
      <c r="EB109" s="61"/>
      <c r="EC109" s="61"/>
      <c r="ED109" s="61"/>
      <c r="EE109" s="61"/>
      <c r="EF109" s="61"/>
      <c r="EG109" s="61"/>
      <c r="EH109" s="61"/>
      <c r="EI109" s="61"/>
      <c r="EJ109" s="61"/>
      <c r="EK109" s="61"/>
      <c r="EL109" s="61"/>
      <c r="EM109" s="61"/>
      <c r="EN109" s="61"/>
      <c r="EO109" s="61"/>
      <c r="EP109" s="61"/>
      <c r="EQ109" s="61"/>
      <c r="ER109" s="61"/>
      <c r="ES109" s="61"/>
      <c r="ET109" s="61"/>
      <c r="EU109" s="61"/>
      <c r="EV109" s="61"/>
      <c r="EW109" s="61"/>
      <c r="EX109" s="61"/>
      <c r="EY109" s="61"/>
      <c r="EZ109" s="61"/>
      <c r="FA109" s="61"/>
      <c r="FB109" s="61"/>
      <c r="FC109" s="61"/>
      <c r="FD109" s="61"/>
      <c r="FE109" s="61"/>
      <c r="FF109" s="61"/>
      <c r="FG109" s="61"/>
      <c r="FH109" s="61"/>
      <c r="FI109" s="61"/>
      <c r="FJ109" s="61"/>
      <c r="FK109" s="61"/>
      <c r="FL109" s="61"/>
      <c r="FM109" s="61"/>
      <c r="FN109" s="61"/>
      <c r="FO109" s="61"/>
      <c r="FP109" s="61"/>
      <c r="FQ109" s="61"/>
      <c r="FR109" s="61"/>
      <c r="FS109" s="61"/>
      <c r="FT109" s="61"/>
      <c r="FU109" s="61"/>
      <c r="FV109" s="61"/>
      <c r="FW109" s="61"/>
      <c r="FX109" s="61"/>
      <c r="FY109" s="61"/>
      <c r="FZ109" s="61"/>
      <c r="GA109" s="61"/>
      <c r="GB109" s="61"/>
      <c r="GC109" s="61"/>
      <c r="GD109" s="61"/>
      <c r="GE109" s="61"/>
      <c r="GF109" s="61"/>
      <c r="GG109" s="61"/>
      <c r="GH109" s="61"/>
      <c r="GI109" s="61"/>
      <c r="GJ109" s="61"/>
      <c r="GK109" s="61"/>
      <c r="GL109" s="61"/>
      <c r="GM109" s="61"/>
      <c r="GN109" s="61"/>
      <c r="GO109" s="61"/>
      <c r="GP109" s="61"/>
      <c r="GQ109" s="61"/>
      <c r="GR109" s="61"/>
      <c r="GS109" s="61"/>
      <c r="GT109" s="61"/>
      <c r="GU109" s="61"/>
      <c r="GV109" s="61"/>
      <c r="GW109" s="61"/>
      <c r="GX109" s="61"/>
      <c r="GY109" s="61"/>
      <c r="GZ109" s="61"/>
      <c r="HA109" s="61"/>
      <c r="HB109" s="61"/>
      <c r="HC109" s="61"/>
      <c r="HD109" s="61"/>
      <c r="HE109" s="61"/>
      <c r="HF109" s="61"/>
      <c r="HG109" s="61"/>
      <c r="HH109" s="61"/>
      <c r="HI109" s="61"/>
      <c r="HJ109" s="61"/>
      <c r="HK109" s="61"/>
      <c r="HL109" s="61"/>
      <c r="HM109" s="61"/>
      <c r="HN109" s="61"/>
      <c r="HO109" s="61"/>
      <c r="HP109" s="61"/>
      <c r="HQ109" s="61"/>
      <c r="HR109" s="61"/>
      <c r="HS109" s="61"/>
      <c r="HT109" s="61"/>
      <c r="HU109" s="61"/>
      <c r="HV109" s="61"/>
      <c r="HW109" s="61"/>
      <c r="HX109" s="61"/>
      <c r="HY109" s="61"/>
      <c r="HZ109" s="61"/>
      <c r="IA109" s="61"/>
      <c r="IB109" s="61"/>
      <c r="IC109" s="61"/>
      <c r="ID109" s="61"/>
      <c r="IE109" s="61"/>
      <c r="IF109" s="61"/>
      <c r="IG109" s="61"/>
      <c r="IH109" s="61"/>
      <c r="II109" s="61"/>
      <c r="IJ109" s="61"/>
      <c r="IK109" s="61"/>
      <c r="IL109" s="61"/>
      <c r="IM109" s="61"/>
      <c r="IN109" s="61"/>
      <c r="IO109" s="61"/>
      <c r="IP109" s="61"/>
      <c r="IQ109" s="61"/>
      <c r="IR109" s="61"/>
      <c r="IS109" s="61"/>
    </row>
    <row r="110" spans="1:253" x14ac:dyDescent="0.2">
      <c r="A110" s="52" t="s">
        <v>217</v>
      </c>
      <c r="B110" s="52">
        <v>2</v>
      </c>
      <c r="C110" s="52" t="s">
        <v>59</v>
      </c>
      <c r="D110" s="180" t="s">
        <v>335</v>
      </c>
      <c r="E110" s="88">
        <v>2.4300000000000002</v>
      </c>
      <c r="F110" s="89">
        <v>97</v>
      </c>
      <c r="G110" s="89">
        <v>99.76</v>
      </c>
      <c r="H110" s="90">
        <v>55000</v>
      </c>
      <c r="I110" s="91"/>
      <c r="J110" s="92">
        <f t="shared" si="3"/>
        <v>96.767200000000017</v>
      </c>
      <c r="K110" s="92">
        <v>90.836136363636356</v>
      </c>
      <c r="L110" s="52"/>
      <c r="M110" s="52" t="s">
        <v>216</v>
      </c>
      <c r="N110" s="52"/>
      <c r="O110" s="52"/>
      <c r="P110" s="52"/>
      <c r="Q110" s="52"/>
      <c r="R110" s="52"/>
      <c r="S110" s="52"/>
      <c r="T110" s="52"/>
      <c r="U110" s="52"/>
      <c r="V110" s="52"/>
      <c r="W110" s="52"/>
      <c r="X110" s="52"/>
      <c r="Y110" s="52"/>
      <c r="Z110" s="52"/>
      <c r="AA110" s="52"/>
      <c r="AB110" s="52"/>
      <c r="AC110" s="52"/>
      <c r="AD110" s="52"/>
      <c r="AE110" s="52"/>
      <c r="AF110" s="52"/>
      <c r="AG110" s="52"/>
      <c r="AH110" s="52"/>
      <c r="AI110" s="52"/>
      <c r="AJ110" s="52"/>
      <c r="AK110" s="52"/>
      <c r="AL110" s="52"/>
      <c r="AM110" s="52"/>
      <c r="AN110" s="52"/>
      <c r="AO110" s="52"/>
      <c r="AP110" s="52"/>
      <c r="AQ110" s="52"/>
      <c r="AR110" s="52"/>
      <c r="AS110" s="52"/>
      <c r="AT110" s="52"/>
      <c r="AU110" s="52"/>
      <c r="AV110" s="52"/>
      <c r="AW110" s="52"/>
      <c r="AX110" s="52"/>
      <c r="AY110" s="52"/>
      <c r="AZ110" s="52"/>
      <c r="BA110" s="52"/>
      <c r="BB110" s="52"/>
      <c r="BC110" s="52"/>
      <c r="BD110" s="52"/>
      <c r="BE110" s="52"/>
      <c r="BF110" s="52"/>
      <c r="BG110" s="52"/>
      <c r="BH110" s="52"/>
      <c r="BI110" s="52"/>
      <c r="BJ110" s="52"/>
      <c r="BK110" s="52"/>
      <c r="BL110" s="52"/>
      <c r="BM110" s="52"/>
      <c r="BN110" s="52"/>
      <c r="BO110" s="52"/>
      <c r="BP110" s="52"/>
      <c r="BQ110" s="52"/>
      <c r="BR110" s="52"/>
      <c r="BS110" s="52"/>
      <c r="BT110" s="52"/>
      <c r="BU110" s="52"/>
      <c r="BV110" s="52"/>
      <c r="BW110" s="52"/>
      <c r="BX110" s="52"/>
      <c r="BY110" s="52"/>
      <c r="BZ110" s="52"/>
      <c r="CA110" s="52"/>
      <c r="CB110" s="52"/>
      <c r="CC110" s="52"/>
      <c r="CD110" s="52"/>
      <c r="CE110" s="52"/>
      <c r="CF110" s="52"/>
      <c r="CG110" s="52"/>
      <c r="CH110" s="52"/>
      <c r="CI110" s="52"/>
      <c r="CJ110" s="52"/>
      <c r="CK110" s="52"/>
      <c r="CL110" s="52"/>
      <c r="CM110" s="52"/>
      <c r="CN110" s="52"/>
      <c r="CO110" s="52"/>
      <c r="CP110" s="52"/>
      <c r="CQ110" s="52"/>
      <c r="CR110" s="52"/>
      <c r="CS110" s="52"/>
      <c r="CT110" s="52"/>
      <c r="CU110" s="52"/>
      <c r="CV110" s="52"/>
      <c r="CW110" s="52"/>
      <c r="CX110" s="52"/>
      <c r="CY110" s="52"/>
      <c r="CZ110" s="52"/>
      <c r="DA110" s="52"/>
      <c r="DB110" s="52"/>
      <c r="DC110" s="52"/>
      <c r="DD110" s="52"/>
      <c r="DE110" s="52"/>
      <c r="DF110" s="52"/>
      <c r="DG110" s="52"/>
      <c r="DH110" s="52"/>
      <c r="DI110" s="52"/>
      <c r="DJ110" s="52"/>
      <c r="DK110" s="52"/>
      <c r="DL110" s="52"/>
      <c r="DM110" s="52"/>
      <c r="DN110" s="52"/>
      <c r="DO110" s="52"/>
      <c r="DP110" s="52"/>
      <c r="DQ110" s="52"/>
      <c r="DR110" s="52"/>
      <c r="DS110" s="52"/>
      <c r="DT110" s="52"/>
      <c r="DU110" s="52"/>
      <c r="DV110" s="52"/>
      <c r="DW110" s="52"/>
      <c r="DX110" s="52"/>
      <c r="DY110" s="52"/>
      <c r="DZ110" s="52"/>
      <c r="EA110" s="52"/>
      <c r="EB110" s="52"/>
      <c r="EC110" s="52"/>
      <c r="ED110" s="52"/>
      <c r="EE110" s="52"/>
      <c r="EF110" s="52"/>
      <c r="EG110" s="52"/>
      <c r="EH110" s="52"/>
      <c r="EI110" s="52"/>
      <c r="EJ110" s="52"/>
      <c r="EK110" s="52"/>
      <c r="EL110" s="52"/>
      <c r="EM110" s="52"/>
      <c r="EN110" s="52"/>
      <c r="EO110" s="52"/>
      <c r="EP110" s="52"/>
      <c r="EQ110" s="52"/>
      <c r="ER110" s="52"/>
      <c r="ES110" s="52"/>
      <c r="ET110" s="52"/>
      <c r="EU110" s="52"/>
      <c r="EV110" s="52"/>
      <c r="EW110" s="52"/>
      <c r="EX110" s="52"/>
      <c r="EY110" s="52"/>
      <c r="EZ110" s="52"/>
      <c r="FA110" s="52"/>
      <c r="FB110" s="52"/>
      <c r="FC110" s="52"/>
      <c r="FD110" s="52"/>
      <c r="FE110" s="52"/>
      <c r="FF110" s="52"/>
      <c r="FG110" s="52"/>
      <c r="FH110" s="52"/>
      <c r="FI110" s="52"/>
      <c r="FJ110" s="52"/>
      <c r="FK110" s="52"/>
      <c r="FL110" s="52"/>
      <c r="FM110" s="52"/>
      <c r="FN110" s="52"/>
      <c r="FO110" s="52"/>
      <c r="FP110" s="52"/>
      <c r="FQ110" s="52"/>
      <c r="FR110" s="52"/>
      <c r="FS110" s="52"/>
      <c r="FT110" s="52"/>
      <c r="FU110" s="52"/>
      <c r="FV110" s="52"/>
      <c r="FW110" s="52"/>
      <c r="FX110" s="52"/>
      <c r="FY110" s="52"/>
      <c r="FZ110" s="52"/>
      <c r="GA110" s="52"/>
      <c r="GB110" s="52"/>
      <c r="GC110" s="52"/>
      <c r="GD110" s="52"/>
      <c r="GE110" s="52"/>
      <c r="GF110" s="52"/>
      <c r="GG110" s="52"/>
      <c r="GH110" s="52"/>
      <c r="GI110" s="52"/>
      <c r="GJ110" s="52"/>
      <c r="GK110" s="52"/>
      <c r="GL110" s="52"/>
      <c r="GM110" s="52"/>
      <c r="GN110" s="52"/>
      <c r="GO110" s="52"/>
      <c r="GP110" s="52"/>
      <c r="GQ110" s="52"/>
      <c r="GR110" s="52"/>
      <c r="GS110" s="52"/>
      <c r="GT110" s="52"/>
      <c r="GU110" s="52"/>
      <c r="GV110" s="52"/>
      <c r="GW110" s="52"/>
      <c r="GX110" s="52"/>
      <c r="GY110" s="52"/>
      <c r="GZ110" s="52"/>
      <c r="HA110" s="52"/>
      <c r="HB110" s="52"/>
      <c r="HC110" s="52"/>
      <c r="HD110" s="52"/>
      <c r="HE110" s="52"/>
      <c r="HF110" s="52"/>
      <c r="HG110" s="52"/>
      <c r="HH110" s="52"/>
      <c r="HI110" s="52"/>
      <c r="HJ110" s="52"/>
      <c r="HK110" s="52"/>
      <c r="HL110" s="52"/>
      <c r="HM110" s="52"/>
      <c r="HN110" s="52"/>
      <c r="HO110" s="52"/>
      <c r="HP110" s="52"/>
      <c r="HQ110" s="52"/>
      <c r="HR110" s="52"/>
      <c r="HS110" s="52"/>
      <c r="HT110" s="52"/>
      <c r="HU110" s="52"/>
      <c r="HV110" s="52"/>
      <c r="HW110" s="52"/>
      <c r="HX110" s="52"/>
      <c r="HY110" s="52"/>
      <c r="HZ110" s="52"/>
      <c r="IA110" s="52"/>
      <c r="IB110" s="52"/>
      <c r="IC110" s="52"/>
      <c r="ID110" s="52"/>
      <c r="IE110" s="52"/>
      <c r="IF110" s="52"/>
      <c r="IG110" s="52"/>
      <c r="IH110" s="52"/>
      <c r="II110" s="52"/>
      <c r="IJ110" s="52"/>
      <c r="IK110" s="52"/>
      <c r="IL110" s="52"/>
      <c r="IM110" s="52"/>
      <c r="IN110" s="52"/>
      <c r="IO110" s="52"/>
      <c r="IP110" s="52"/>
      <c r="IQ110" s="52"/>
      <c r="IR110" s="52"/>
      <c r="IS110" s="52"/>
    </row>
    <row r="111" spans="1:253" x14ac:dyDescent="0.2">
      <c r="A111" s="74" t="s">
        <v>60</v>
      </c>
      <c r="B111" s="74">
        <v>3</v>
      </c>
      <c r="C111" s="74" t="s">
        <v>61</v>
      </c>
      <c r="D111" s="184" t="s">
        <v>336</v>
      </c>
      <c r="E111" s="106">
        <v>17.75</v>
      </c>
      <c r="F111" s="107">
        <v>85</v>
      </c>
      <c r="G111" s="107">
        <v>96.65</v>
      </c>
      <c r="H111" s="108">
        <v>42796</v>
      </c>
      <c r="I111" s="109"/>
      <c r="J111" s="110">
        <f t="shared" si="3"/>
        <v>82.152500000000003</v>
      </c>
      <c r="K111" s="110">
        <v>82.152500000000003</v>
      </c>
      <c r="L111" s="74"/>
      <c r="M111" s="74"/>
      <c r="N111" s="74"/>
      <c r="O111" s="74"/>
      <c r="P111" s="111"/>
      <c r="Q111" s="74"/>
      <c r="R111" s="74"/>
      <c r="S111" s="74"/>
      <c r="T111" s="74"/>
      <c r="U111" s="74"/>
      <c r="V111" s="74"/>
      <c r="W111" s="74"/>
      <c r="X111" s="74"/>
      <c r="Y111" s="74"/>
      <c r="Z111" s="74"/>
      <c r="AA111" s="74"/>
      <c r="AB111" s="74"/>
      <c r="AC111" s="74"/>
      <c r="AD111" s="74"/>
      <c r="AE111" s="74"/>
      <c r="AF111" s="74"/>
      <c r="AG111" s="74"/>
      <c r="AH111" s="74"/>
      <c r="AI111" s="74"/>
      <c r="AJ111" s="74"/>
      <c r="AK111" s="74"/>
      <c r="AL111" s="74"/>
      <c r="AM111" s="74"/>
      <c r="AN111" s="74"/>
      <c r="AO111" s="74"/>
      <c r="AP111" s="74"/>
      <c r="AQ111" s="74"/>
      <c r="AR111" s="74"/>
      <c r="AS111" s="74"/>
      <c r="AT111" s="74"/>
      <c r="AU111" s="74"/>
      <c r="AV111" s="74"/>
      <c r="AW111" s="74"/>
      <c r="AX111" s="74"/>
      <c r="AY111" s="74"/>
      <c r="AZ111" s="74"/>
      <c r="BA111" s="74"/>
      <c r="BB111" s="74"/>
      <c r="BC111" s="74"/>
      <c r="BD111" s="74"/>
      <c r="BE111" s="74"/>
      <c r="BF111" s="74"/>
      <c r="BG111" s="74"/>
      <c r="BH111" s="74"/>
      <c r="BI111" s="74"/>
      <c r="BJ111" s="74"/>
      <c r="BK111" s="74"/>
      <c r="BL111" s="74"/>
      <c r="BM111" s="74"/>
      <c r="BN111" s="74"/>
      <c r="BO111" s="74"/>
      <c r="BP111" s="74"/>
      <c r="BQ111" s="74"/>
      <c r="BR111" s="74"/>
      <c r="BS111" s="74"/>
      <c r="BT111" s="74"/>
      <c r="BU111" s="74"/>
      <c r="BV111" s="74"/>
      <c r="BW111" s="74"/>
      <c r="BX111" s="74"/>
      <c r="BY111" s="74"/>
      <c r="BZ111" s="74"/>
      <c r="CA111" s="74"/>
      <c r="CB111" s="74"/>
      <c r="CC111" s="74"/>
      <c r="CD111" s="74"/>
      <c r="CE111" s="74"/>
      <c r="CF111" s="74"/>
      <c r="CG111" s="74"/>
      <c r="CH111" s="74"/>
      <c r="CI111" s="74"/>
      <c r="CJ111" s="74"/>
      <c r="CK111" s="74"/>
      <c r="CL111" s="74"/>
      <c r="CM111" s="74"/>
      <c r="CN111" s="74"/>
      <c r="CO111" s="74"/>
      <c r="CP111" s="74"/>
      <c r="CQ111" s="74"/>
      <c r="CR111" s="74"/>
      <c r="CS111" s="74"/>
      <c r="CT111" s="74"/>
      <c r="CU111" s="74"/>
      <c r="CV111" s="74"/>
      <c r="CW111" s="74"/>
      <c r="CX111" s="74"/>
      <c r="CY111" s="74"/>
      <c r="CZ111" s="74"/>
      <c r="DA111" s="74"/>
      <c r="DB111" s="74"/>
      <c r="DC111" s="74"/>
      <c r="DD111" s="74"/>
      <c r="DE111" s="74"/>
      <c r="DF111" s="74"/>
      <c r="DG111" s="74"/>
      <c r="DH111" s="74"/>
      <c r="DI111" s="74"/>
      <c r="DJ111" s="74"/>
      <c r="DK111" s="74"/>
      <c r="DL111" s="74"/>
      <c r="DM111" s="74"/>
      <c r="DN111" s="74"/>
      <c r="DO111" s="74"/>
      <c r="DP111" s="74"/>
      <c r="DQ111" s="74"/>
      <c r="DR111" s="74"/>
      <c r="DS111" s="74"/>
      <c r="DT111" s="74"/>
      <c r="DU111" s="74"/>
      <c r="DV111" s="74"/>
      <c r="DW111" s="74"/>
      <c r="DX111" s="74"/>
      <c r="DY111" s="74"/>
      <c r="DZ111" s="74"/>
      <c r="EA111" s="74"/>
      <c r="EB111" s="74"/>
      <c r="EC111" s="74"/>
      <c r="ED111" s="74"/>
      <c r="EE111" s="74"/>
      <c r="EF111" s="74"/>
      <c r="EG111" s="74"/>
      <c r="EH111" s="74"/>
      <c r="EI111" s="74"/>
      <c r="EJ111" s="74"/>
      <c r="EK111" s="74"/>
      <c r="EL111" s="74"/>
      <c r="EM111" s="74"/>
      <c r="EN111" s="74"/>
      <c r="EO111" s="74"/>
      <c r="EP111" s="74"/>
      <c r="EQ111" s="74"/>
      <c r="ER111" s="74"/>
      <c r="ES111" s="74"/>
      <c r="ET111" s="74"/>
      <c r="EU111" s="74"/>
      <c r="EV111" s="74"/>
      <c r="EW111" s="74"/>
      <c r="EX111" s="74"/>
      <c r="EY111" s="74"/>
      <c r="EZ111" s="74"/>
      <c r="FA111" s="74"/>
      <c r="FB111" s="74"/>
      <c r="FC111" s="74"/>
      <c r="FD111" s="74"/>
      <c r="FE111" s="74"/>
      <c r="FF111" s="74"/>
      <c r="FG111" s="74"/>
      <c r="FH111" s="74"/>
      <c r="FI111" s="74"/>
      <c r="FJ111" s="74"/>
      <c r="FK111" s="74"/>
      <c r="FL111" s="74"/>
      <c r="FM111" s="74"/>
      <c r="FN111" s="74"/>
      <c r="FO111" s="74"/>
      <c r="FP111" s="74"/>
      <c r="FQ111" s="74"/>
      <c r="FR111" s="74"/>
      <c r="FS111" s="74"/>
      <c r="FT111" s="74"/>
      <c r="FU111" s="74"/>
      <c r="FV111" s="74"/>
      <c r="FW111" s="74"/>
      <c r="FX111" s="74"/>
      <c r="FY111" s="74"/>
      <c r="FZ111" s="74"/>
      <c r="GA111" s="74"/>
      <c r="GB111" s="74"/>
      <c r="GC111" s="74"/>
      <c r="GD111" s="74"/>
      <c r="GE111" s="74"/>
      <c r="GF111" s="74"/>
      <c r="GG111" s="74"/>
      <c r="GH111" s="74"/>
      <c r="GI111" s="74"/>
      <c r="GJ111" s="74"/>
      <c r="GK111" s="74"/>
      <c r="GL111" s="74"/>
      <c r="GM111" s="74"/>
      <c r="GN111" s="74"/>
      <c r="GO111" s="74"/>
      <c r="GP111" s="74"/>
      <c r="GQ111" s="74"/>
      <c r="GR111" s="74"/>
      <c r="GS111" s="74"/>
      <c r="GT111" s="74"/>
      <c r="GU111" s="74"/>
      <c r="GV111" s="74"/>
      <c r="GW111" s="74"/>
      <c r="GX111" s="74"/>
      <c r="GY111" s="74"/>
      <c r="GZ111" s="74"/>
      <c r="HA111" s="74"/>
      <c r="HB111" s="74"/>
      <c r="HC111" s="74"/>
      <c r="HD111" s="74"/>
      <c r="HE111" s="74"/>
      <c r="HF111" s="74"/>
      <c r="HG111" s="74"/>
      <c r="HH111" s="74"/>
      <c r="HI111" s="74"/>
      <c r="HJ111" s="74"/>
      <c r="HK111" s="74"/>
      <c r="HL111" s="74"/>
      <c r="HM111" s="74"/>
      <c r="HN111" s="74"/>
      <c r="HO111" s="74"/>
      <c r="HP111" s="74"/>
      <c r="HQ111" s="74"/>
      <c r="HR111" s="74"/>
      <c r="HS111" s="74"/>
      <c r="HT111" s="74"/>
      <c r="HU111" s="74"/>
      <c r="HV111" s="74"/>
      <c r="HW111" s="74"/>
      <c r="HX111" s="74"/>
      <c r="HY111" s="74"/>
      <c r="HZ111" s="74"/>
      <c r="IA111" s="74"/>
      <c r="IB111" s="74"/>
      <c r="IC111" s="74"/>
      <c r="ID111" s="74"/>
      <c r="IE111" s="74"/>
      <c r="IF111" s="74"/>
      <c r="IG111" s="74"/>
      <c r="IH111" s="74"/>
      <c r="II111" s="74"/>
      <c r="IJ111" s="74"/>
      <c r="IK111" s="74"/>
      <c r="IL111" s="74"/>
      <c r="IM111" s="74"/>
      <c r="IN111" s="74"/>
      <c r="IO111" s="74"/>
      <c r="IP111" s="74"/>
      <c r="IQ111" s="74"/>
      <c r="IR111" s="74"/>
      <c r="IS111" s="74"/>
    </row>
    <row r="112" spans="1:253" s="74" customFormat="1" x14ac:dyDescent="0.2">
      <c r="A112" s="61" t="s">
        <v>219</v>
      </c>
      <c r="B112" s="61">
        <v>1</v>
      </c>
      <c r="C112" s="61" t="s">
        <v>62</v>
      </c>
      <c r="D112" s="176" t="s">
        <v>337</v>
      </c>
      <c r="E112" s="94">
        <v>3.78</v>
      </c>
      <c r="F112" s="50">
        <v>94</v>
      </c>
      <c r="G112" s="50">
        <v>98.05</v>
      </c>
      <c r="H112" s="51">
        <v>140000</v>
      </c>
      <c r="I112" s="95"/>
      <c r="J112" s="64">
        <f t="shared" si="3"/>
        <v>92.166999999999987</v>
      </c>
      <c r="K112" s="64">
        <v>84.167500000000004</v>
      </c>
      <c r="L112" s="61"/>
      <c r="M112" s="61" t="s">
        <v>218</v>
      </c>
      <c r="N112" s="61" t="s">
        <v>460</v>
      </c>
      <c r="O112" s="61"/>
      <c r="P112" s="61"/>
      <c r="Q112" s="61"/>
      <c r="R112" s="61"/>
      <c r="S112" s="61"/>
      <c r="T112" s="61"/>
      <c r="U112" s="61"/>
      <c r="V112" s="61"/>
      <c r="W112" s="61"/>
      <c r="X112" s="61"/>
      <c r="Y112" s="61"/>
      <c r="Z112" s="61"/>
      <c r="AA112" s="61"/>
      <c r="AB112" s="61"/>
      <c r="AC112" s="61"/>
      <c r="AD112" s="61"/>
      <c r="AE112" s="61"/>
      <c r="AF112" s="61"/>
      <c r="AG112" s="61"/>
      <c r="AH112" s="61"/>
      <c r="AI112" s="61"/>
      <c r="AJ112" s="61"/>
      <c r="AK112" s="61"/>
      <c r="AL112" s="61"/>
      <c r="AM112" s="61"/>
      <c r="AN112" s="61"/>
      <c r="AO112" s="61"/>
      <c r="AP112" s="61"/>
      <c r="AQ112" s="61"/>
      <c r="AR112" s="61"/>
      <c r="AS112" s="61"/>
      <c r="AT112" s="61"/>
      <c r="AU112" s="61"/>
      <c r="AV112" s="61"/>
      <c r="AW112" s="61"/>
      <c r="AX112" s="61"/>
      <c r="AY112" s="61"/>
      <c r="AZ112" s="61"/>
      <c r="BA112" s="61"/>
      <c r="BB112" s="61"/>
      <c r="BC112" s="61"/>
      <c r="BD112" s="61"/>
      <c r="BE112" s="61"/>
      <c r="BF112" s="61"/>
      <c r="BG112" s="61"/>
      <c r="BH112" s="61"/>
      <c r="BI112" s="61"/>
      <c r="BJ112" s="61"/>
      <c r="BK112" s="61"/>
      <c r="BL112" s="61"/>
      <c r="BM112" s="61"/>
      <c r="BN112" s="61"/>
      <c r="BO112" s="61"/>
      <c r="BP112" s="61"/>
      <c r="BQ112" s="61"/>
      <c r="BR112" s="61"/>
      <c r="BS112" s="61"/>
      <c r="BT112" s="61"/>
      <c r="BU112" s="61"/>
      <c r="BV112" s="61"/>
      <c r="BW112" s="61"/>
      <c r="BX112" s="61"/>
      <c r="BY112" s="61"/>
      <c r="BZ112" s="61"/>
      <c r="CA112" s="61"/>
      <c r="CB112" s="61"/>
      <c r="CC112" s="61"/>
      <c r="CD112" s="61"/>
      <c r="CE112" s="61"/>
      <c r="CF112" s="61"/>
      <c r="CG112" s="61"/>
      <c r="CH112" s="61"/>
      <c r="CI112" s="61"/>
      <c r="CJ112" s="61"/>
      <c r="CK112" s="61"/>
      <c r="CL112" s="61"/>
      <c r="CM112" s="61"/>
      <c r="CN112" s="61"/>
      <c r="CO112" s="61"/>
      <c r="CP112" s="61"/>
      <c r="CQ112" s="61"/>
      <c r="CR112" s="61"/>
      <c r="CS112" s="61"/>
      <c r="CT112" s="61"/>
      <c r="CU112" s="61"/>
      <c r="CV112" s="61"/>
      <c r="CW112" s="61"/>
      <c r="CX112" s="61"/>
      <c r="CY112" s="61"/>
      <c r="CZ112" s="61"/>
      <c r="DA112" s="61"/>
      <c r="DB112" s="61"/>
      <c r="DC112" s="61"/>
      <c r="DD112" s="61"/>
      <c r="DE112" s="61"/>
      <c r="DF112" s="61"/>
      <c r="DG112" s="61"/>
      <c r="DH112" s="61"/>
      <c r="DI112" s="61"/>
      <c r="DJ112" s="61"/>
      <c r="DK112" s="61"/>
      <c r="DL112" s="61"/>
      <c r="DM112" s="61"/>
      <c r="DN112" s="61"/>
      <c r="DO112" s="61"/>
      <c r="DP112" s="61"/>
      <c r="DQ112" s="61"/>
      <c r="DR112" s="61"/>
      <c r="DS112" s="61"/>
      <c r="DT112" s="61"/>
      <c r="DU112" s="61"/>
      <c r="DV112" s="61"/>
      <c r="DW112" s="61"/>
      <c r="DX112" s="61"/>
      <c r="DY112" s="61"/>
      <c r="DZ112" s="61"/>
      <c r="EA112" s="61"/>
      <c r="EB112" s="61"/>
      <c r="EC112" s="61"/>
      <c r="ED112" s="61"/>
      <c r="EE112" s="61"/>
      <c r="EF112" s="61"/>
      <c r="EG112" s="61"/>
      <c r="EH112" s="61"/>
      <c r="EI112" s="61"/>
      <c r="EJ112" s="61"/>
      <c r="EK112" s="61"/>
      <c r="EL112" s="61"/>
      <c r="EM112" s="61"/>
      <c r="EN112" s="61"/>
      <c r="EO112" s="61"/>
      <c r="EP112" s="61"/>
      <c r="EQ112" s="61"/>
      <c r="ER112" s="61"/>
      <c r="ES112" s="61"/>
      <c r="ET112" s="61"/>
      <c r="EU112" s="61"/>
      <c r="EV112" s="61"/>
      <c r="EW112" s="61"/>
      <c r="EX112" s="61"/>
      <c r="EY112" s="61"/>
      <c r="EZ112" s="61"/>
      <c r="FA112" s="61"/>
      <c r="FB112" s="61"/>
      <c r="FC112" s="61"/>
      <c r="FD112" s="61"/>
      <c r="FE112" s="61"/>
      <c r="FF112" s="61"/>
      <c r="FG112" s="61"/>
      <c r="FH112" s="61"/>
      <c r="FI112" s="61"/>
      <c r="FJ112" s="61"/>
      <c r="FK112" s="61"/>
      <c r="FL112" s="61"/>
      <c r="FM112" s="61"/>
      <c r="FN112" s="61"/>
      <c r="FO112" s="61"/>
      <c r="FP112" s="61"/>
      <c r="FQ112" s="61"/>
      <c r="FR112" s="61"/>
      <c r="FS112" s="61"/>
      <c r="FT112" s="61"/>
      <c r="FU112" s="61"/>
      <c r="FV112" s="61"/>
      <c r="FW112" s="61"/>
      <c r="FX112" s="61"/>
      <c r="FY112" s="61"/>
      <c r="FZ112" s="61"/>
      <c r="GA112" s="61"/>
      <c r="GB112" s="61"/>
      <c r="GC112" s="61"/>
      <c r="GD112" s="61"/>
      <c r="GE112" s="61"/>
      <c r="GF112" s="61"/>
      <c r="GG112" s="61"/>
      <c r="GH112" s="61"/>
      <c r="GI112" s="61"/>
      <c r="GJ112" s="61"/>
      <c r="GK112" s="61"/>
      <c r="GL112" s="61"/>
      <c r="GM112" s="61"/>
      <c r="GN112" s="61"/>
      <c r="GO112" s="61"/>
      <c r="GP112" s="61"/>
      <c r="GQ112" s="61"/>
      <c r="GR112" s="61"/>
      <c r="GS112" s="61"/>
      <c r="GT112" s="61"/>
      <c r="GU112" s="61"/>
      <c r="GV112" s="61"/>
      <c r="GW112" s="61"/>
      <c r="GX112" s="61"/>
      <c r="GY112" s="61"/>
      <c r="GZ112" s="61"/>
      <c r="HA112" s="61"/>
      <c r="HB112" s="61"/>
      <c r="HC112" s="61"/>
      <c r="HD112" s="61"/>
      <c r="HE112" s="61"/>
      <c r="HF112" s="61"/>
      <c r="HG112" s="61"/>
      <c r="HH112" s="61"/>
      <c r="HI112" s="61"/>
      <c r="HJ112" s="61"/>
      <c r="HK112" s="61"/>
      <c r="HL112" s="61"/>
      <c r="HM112" s="61"/>
      <c r="HN112" s="61"/>
      <c r="HO112" s="61"/>
      <c r="HP112" s="61"/>
      <c r="HQ112" s="61"/>
      <c r="HR112" s="61"/>
      <c r="HS112" s="61"/>
      <c r="HT112" s="61"/>
      <c r="HU112" s="61"/>
      <c r="HV112" s="61"/>
      <c r="HW112" s="61"/>
      <c r="HX112" s="61"/>
      <c r="HY112" s="61"/>
      <c r="HZ112" s="61"/>
      <c r="IA112" s="61"/>
      <c r="IB112" s="61"/>
      <c r="IC112" s="61"/>
      <c r="ID112" s="61"/>
      <c r="IE112" s="61"/>
      <c r="IF112" s="61"/>
      <c r="IG112" s="61"/>
      <c r="IH112" s="61"/>
      <c r="II112" s="61"/>
      <c r="IJ112" s="61"/>
      <c r="IK112" s="61"/>
      <c r="IL112" s="61"/>
      <c r="IM112" s="61"/>
      <c r="IN112" s="61"/>
      <c r="IO112" s="61"/>
      <c r="IP112" s="61"/>
      <c r="IQ112" s="61"/>
      <c r="IR112" s="61"/>
      <c r="IS112" s="61"/>
    </row>
    <row r="113" spans="1:253" s="74" customFormat="1" x14ac:dyDescent="0.2">
      <c r="A113" s="131" t="s">
        <v>410</v>
      </c>
      <c r="B113" s="131">
        <v>3</v>
      </c>
      <c r="C113" s="131" t="s">
        <v>411</v>
      </c>
      <c r="D113" s="188" t="s">
        <v>412</v>
      </c>
      <c r="E113" s="132">
        <v>34.67</v>
      </c>
      <c r="F113" s="133">
        <v>86</v>
      </c>
      <c r="G113" s="133">
        <v>97.16</v>
      </c>
      <c r="H113" s="134">
        <v>54700</v>
      </c>
      <c r="I113" s="135"/>
      <c r="J113" s="136">
        <f t="shared" si="3"/>
        <v>83.557600000000008</v>
      </c>
      <c r="K113" s="136">
        <v>83.56</v>
      </c>
      <c r="L113" s="61"/>
      <c r="M113" s="61"/>
      <c r="N113" s="61"/>
      <c r="O113" s="61"/>
      <c r="P113" s="61"/>
      <c r="Q113" s="61"/>
      <c r="R113" s="61"/>
      <c r="S113" s="61"/>
      <c r="T113" s="61"/>
      <c r="U113" s="61"/>
      <c r="V113" s="61"/>
      <c r="W113" s="61"/>
      <c r="X113" s="61"/>
      <c r="Y113" s="61"/>
      <c r="Z113" s="61"/>
      <c r="AA113" s="61"/>
      <c r="AB113" s="61"/>
      <c r="AC113" s="61"/>
      <c r="AD113" s="61"/>
      <c r="AE113" s="61"/>
      <c r="AF113" s="61"/>
      <c r="AG113" s="61"/>
      <c r="AH113" s="61"/>
      <c r="AI113" s="61"/>
      <c r="AJ113" s="61"/>
      <c r="AK113" s="61"/>
      <c r="AL113" s="61"/>
      <c r="AM113" s="61"/>
      <c r="AN113" s="61"/>
      <c r="AO113" s="61"/>
      <c r="AP113" s="61"/>
      <c r="AQ113" s="61"/>
      <c r="AR113" s="61"/>
      <c r="AS113" s="61"/>
      <c r="AT113" s="61"/>
      <c r="AU113" s="61"/>
      <c r="AV113" s="61"/>
      <c r="AW113" s="61"/>
      <c r="AX113" s="61"/>
      <c r="AY113" s="61"/>
      <c r="AZ113" s="61"/>
      <c r="BA113" s="61"/>
      <c r="BB113" s="61"/>
      <c r="BC113" s="61"/>
      <c r="BD113" s="61"/>
      <c r="BE113" s="61"/>
      <c r="BF113" s="61"/>
      <c r="BG113" s="61"/>
      <c r="BH113" s="61"/>
      <c r="BI113" s="61"/>
      <c r="BJ113" s="61"/>
      <c r="BK113" s="61"/>
      <c r="BL113" s="61"/>
      <c r="BM113" s="61"/>
      <c r="BN113" s="61"/>
      <c r="BO113" s="61"/>
      <c r="BP113" s="61"/>
      <c r="BQ113" s="61"/>
      <c r="BR113" s="61"/>
      <c r="BS113" s="61"/>
      <c r="BT113" s="61"/>
      <c r="BU113" s="61"/>
      <c r="BV113" s="61"/>
      <c r="BW113" s="61"/>
      <c r="BX113" s="61"/>
      <c r="BY113" s="61"/>
      <c r="BZ113" s="61"/>
      <c r="CA113" s="61"/>
      <c r="CB113" s="61"/>
      <c r="CC113" s="61"/>
      <c r="CD113" s="61"/>
      <c r="CE113" s="61"/>
      <c r="CF113" s="61"/>
      <c r="CG113" s="61"/>
      <c r="CH113" s="61"/>
      <c r="CI113" s="61"/>
      <c r="CJ113" s="61"/>
      <c r="CK113" s="61"/>
      <c r="CL113" s="61"/>
      <c r="CM113" s="61"/>
      <c r="CN113" s="61"/>
      <c r="CO113" s="61"/>
      <c r="CP113" s="61"/>
      <c r="CQ113" s="61"/>
      <c r="CR113" s="61"/>
      <c r="CS113" s="61"/>
      <c r="CT113" s="61"/>
      <c r="CU113" s="61"/>
      <c r="CV113" s="61"/>
      <c r="CW113" s="61"/>
      <c r="CX113" s="61"/>
      <c r="CY113" s="61"/>
      <c r="CZ113" s="61"/>
      <c r="DA113" s="61"/>
      <c r="DB113" s="61"/>
      <c r="DC113" s="61"/>
      <c r="DD113" s="61"/>
      <c r="DE113" s="61"/>
      <c r="DF113" s="61"/>
      <c r="DG113" s="61"/>
      <c r="DH113" s="61"/>
      <c r="DI113" s="61"/>
      <c r="DJ113" s="61"/>
      <c r="DK113" s="61"/>
      <c r="DL113" s="61"/>
      <c r="DM113" s="61"/>
      <c r="DN113" s="61"/>
      <c r="DO113" s="61"/>
      <c r="DP113" s="61"/>
      <c r="DQ113" s="61"/>
      <c r="DR113" s="61"/>
      <c r="DS113" s="61"/>
      <c r="DT113" s="61"/>
      <c r="DU113" s="61"/>
      <c r="DV113" s="61"/>
      <c r="DW113" s="61"/>
      <c r="DX113" s="61"/>
      <c r="DY113" s="61"/>
      <c r="DZ113" s="61"/>
      <c r="EA113" s="61"/>
      <c r="EB113" s="61"/>
      <c r="EC113" s="61"/>
      <c r="ED113" s="61"/>
      <c r="EE113" s="61"/>
      <c r="EF113" s="61"/>
      <c r="EG113" s="61"/>
      <c r="EH113" s="61"/>
      <c r="EI113" s="61"/>
      <c r="EJ113" s="61"/>
      <c r="EK113" s="61"/>
      <c r="EL113" s="61"/>
      <c r="EM113" s="61"/>
      <c r="EN113" s="61"/>
      <c r="EO113" s="61"/>
      <c r="EP113" s="61"/>
      <c r="EQ113" s="61"/>
      <c r="ER113" s="61"/>
      <c r="ES113" s="61"/>
      <c r="ET113" s="61"/>
      <c r="EU113" s="61"/>
      <c r="EV113" s="61"/>
      <c r="EW113" s="61"/>
      <c r="EX113" s="61"/>
      <c r="EY113" s="61"/>
      <c r="EZ113" s="61"/>
      <c r="FA113" s="61"/>
      <c r="FB113" s="61"/>
      <c r="FC113" s="61"/>
      <c r="FD113" s="61"/>
      <c r="FE113" s="61"/>
      <c r="FF113" s="61"/>
      <c r="FG113" s="61"/>
      <c r="FH113" s="61"/>
      <c r="FI113" s="61"/>
      <c r="FJ113" s="61"/>
      <c r="FK113" s="61"/>
      <c r="FL113" s="61"/>
      <c r="FM113" s="61"/>
      <c r="FN113" s="61"/>
      <c r="FO113" s="61"/>
      <c r="FP113" s="61"/>
      <c r="FQ113" s="61"/>
      <c r="FR113" s="61"/>
      <c r="FS113" s="61"/>
      <c r="FT113" s="61"/>
      <c r="FU113" s="61"/>
      <c r="FV113" s="61"/>
      <c r="FW113" s="61"/>
      <c r="FX113" s="61"/>
      <c r="FY113" s="61"/>
      <c r="FZ113" s="61"/>
      <c r="GA113" s="61"/>
      <c r="GB113" s="61"/>
      <c r="GC113" s="61"/>
      <c r="GD113" s="61"/>
      <c r="GE113" s="61"/>
      <c r="GF113" s="61"/>
      <c r="GG113" s="61"/>
      <c r="GH113" s="61"/>
      <c r="GI113" s="61"/>
      <c r="GJ113" s="61"/>
      <c r="GK113" s="61"/>
      <c r="GL113" s="61"/>
      <c r="GM113" s="61"/>
      <c r="GN113" s="61"/>
      <c r="GO113" s="61"/>
      <c r="GP113" s="61"/>
      <c r="GQ113" s="61"/>
      <c r="GR113" s="61"/>
      <c r="GS113" s="61"/>
      <c r="GT113" s="61"/>
      <c r="GU113" s="61"/>
      <c r="GV113" s="61"/>
      <c r="GW113" s="61"/>
      <c r="GX113" s="61"/>
      <c r="GY113" s="61"/>
      <c r="GZ113" s="61"/>
      <c r="HA113" s="61"/>
      <c r="HB113" s="61"/>
      <c r="HC113" s="61"/>
      <c r="HD113" s="61"/>
      <c r="HE113" s="61"/>
      <c r="HF113" s="61"/>
      <c r="HG113" s="61"/>
      <c r="HH113" s="61"/>
      <c r="HI113" s="61"/>
      <c r="HJ113" s="61"/>
      <c r="HK113" s="61"/>
      <c r="HL113" s="61"/>
      <c r="HM113" s="61"/>
      <c r="HN113" s="61"/>
      <c r="HO113" s="61"/>
      <c r="HP113" s="61"/>
      <c r="HQ113" s="61"/>
      <c r="HR113" s="61"/>
      <c r="HS113" s="61"/>
      <c r="HT113" s="61"/>
      <c r="HU113" s="61"/>
      <c r="HV113" s="61"/>
      <c r="HW113" s="61"/>
      <c r="HX113" s="61"/>
      <c r="HY113" s="61"/>
      <c r="HZ113" s="61"/>
      <c r="IA113" s="61"/>
      <c r="IB113" s="61"/>
      <c r="IC113" s="61"/>
      <c r="ID113" s="61"/>
      <c r="IE113" s="61"/>
      <c r="IF113" s="61"/>
      <c r="IG113" s="61"/>
      <c r="IH113" s="61"/>
      <c r="II113" s="61"/>
      <c r="IJ113" s="61"/>
      <c r="IK113" s="61"/>
      <c r="IL113" s="61"/>
      <c r="IM113" s="61"/>
      <c r="IN113" s="61"/>
      <c r="IO113" s="61"/>
      <c r="IP113" s="61"/>
      <c r="IQ113" s="61"/>
      <c r="IR113" s="61"/>
      <c r="IS113" s="61"/>
    </row>
    <row r="114" spans="1:253" s="145" customFormat="1" x14ac:dyDescent="0.2">
      <c r="A114" s="74" t="s">
        <v>104</v>
      </c>
      <c r="B114" s="74">
        <v>3</v>
      </c>
      <c r="C114" s="74" t="s">
        <v>105</v>
      </c>
      <c r="D114" s="184" t="s">
        <v>338</v>
      </c>
      <c r="E114" s="106">
        <v>10.42</v>
      </c>
      <c r="F114" s="107">
        <v>50</v>
      </c>
      <c r="G114" s="107">
        <v>36.93</v>
      </c>
      <c r="H114" s="129">
        <v>166800</v>
      </c>
      <c r="I114" s="149"/>
      <c r="J114" s="147">
        <f t="shared" si="3"/>
        <v>18.465</v>
      </c>
      <c r="K114" s="147">
        <v>18.465</v>
      </c>
      <c r="P114" s="141"/>
    </row>
    <row r="115" spans="1:253" s="52" customFormat="1" x14ac:dyDescent="0.2">
      <c r="A115" s="74" t="s">
        <v>63</v>
      </c>
      <c r="B115" s="74">
        <v>3</v>
      </c>
      <c r="C115" s="74" t="s">
        <v>64</v>
      </c>
      <c r="D115" s="184" t="s">
        <v>339</v>
      </c>
      <c r="E115" s="106">
        <v>16.100000000000001</v>
      </c>
      <c r="F115" s="107">
        <v>91</v>
      </c>
      <c r="G115" s="107">
        <v>87.2</v>
      </c>
      <c r="H115" s="108">
        <v>35389</v>
      </c>
      <c r="I115" s="109"/>
      <c r="J115" s="110">
        <f t="shared" si="3"/>
        <v>79.352000000000004</v>
      </c>
      <c r="K115" s="110">
        <v>58.318399999999997</v>
      </c>
      <c r="L115" s="74"/>
      <c r="M115" s="74"/>
      <c r="N115" s="74"/>
      <c r="O115" s="74"/>
      <c r="P115" s="74"/>
      <c r="Q115" s="74"/>
      <c r="R115" s="74"/>
      <c r="S115" s="74"/>
      <c r="T115" s="74"/>
      <c r="U115" s="74"/>
      <c r="V115" s="74"/>
      <c r="W115" s="74"/>
      <c r="X115" s="74"/>
      <c r="Y115" s="74"/>
      <c r="Z115" s="74"/>
      <c r="AA115" s="74"/>
      <c r="AB115" s="74"/>
      <c r="AC115" s="74"/>
      <c r="AD115" s="74"/>
      <c r="AE115" s="74"/>
      <c r="AF115" s="74"/>
      <c r="AG115" s="74"/>
      <c r="AH115" s="74"/>
      <c r="AI115" s="74"/>
      <c r="AJ115" s="74"/>
      <c r="AK115" s="74"/>
      <c r="AL115" s="74"/>
      <c r="AM115" s="74"/>
      <c r="AN115" s="74"/>
      <c r="AO115" s="74"/>
      <c r="AP115" s="74"/>
      <c r="AQ115" s="74"/>
      <c r="AR115" s="74"/>
      <c r="AS115" s="74"/>
      <c r="AT115" s="74"/>
      <c r="AU115" s="74"/>
      <c r="AV115" s="74"/>
      <c r="AW115" s="74"/>
      <c r="AX115" s="74"/>
      <c r="AY115" s="74"/>
      <c r="AZ115" s="74"/>
      <c r="BA115" s="74"/>
      <c r="BB115" s="74"/>
      <c r="BC115" s="74"/>
      <c r="BD115" s="74"/>
      <c r="BE115" s="74"/>
      <c r="BF115" s="74"/>
      <c r="BG115" s="74"/>
      <c r="BH115" s="74"/>
      <c r="BI115" s="74"/>
      <c r="BJ115" s="74"/>
      <c r="BK115" s="74"/>
      <c r="BL115" s="74"/>
      <c r="BM115" s="74"/>
      <c r="BN115" s="74"/>
      <c r="BO115" s="74"/>
      <c r="BP115" s="74"/>
      <c r="BQ115" s="74"/>
      <c r="BR115" s="74"/>
      <c r="BS115" s="74"/>
      <c r="BT115" s="74"/>
      <c r="BU115" s="74"/>
      <c r="BV115" s="74"/>
      <c r="BW115" s="74"/>
      <c r="BX115" s="74"/>
      <c r="BY115" s="74"/>
      <c r="BZ115" s="74"/>
      <c r="CA115" s="74"/>
      <c r="CB115" s="74"/>
      <c r="CC115" s="74"/>
      <c r="CD115" s="74"/>
      <c r="CE115" s="74"/>
      <c r="CF115" s="74"/>
      <c r="CG115" s="74"/>
      <c r="CH115" s="74"/>
      <c r="CI115" s="74"/>
      <c r="CJ115" s="74"/>
      <c r="CK115" s="74"/>
      <c r="CL115" s="74"/>
      <c r="CM115" s="74"/>
      <c r="CN115" s="74"/>
      <c r="CO115" s="74"/>
      <c r="CP115" s="74"/>
      <c r="CQ115" s="74"/>
      <c r="CR115" s="74"/>
      <c r="CS115" s="74"/>
      <c r="CT115" s="74"/>
      <c r="CU115" s="74"/>
      <c r="CV115" s="74"/>
      <c r="CW115" s="74"/>
      <c r="CX115" s="74"/>
      <c r="CY115" s="74"/>
      <c r="CZ115" s="74"/>
      <c r="DA115" s="74"/>
      <c r="DB115" s="74"/>
      <c r="DC115" s="74"/>
      <c r="DD115" s="74"/>
      <c r="DE115" s="74"/>
      <c r="DF115" s="74"/>
      <c r="DG115" s="74"/>
      <c r="DH115" s="74"/>
      <c r="DI115" s="74"/>
      <c r="DJ115" s="74"/>
      <c r="DK115" s="74"/>
      <c r="DL115" s="74"/>
      <c r="DM115" s="74"/>
      <c r="DN115" s="74"/>
      <c r="DO115" s="74"/>
      <c r="DP115" s="74"/>
      <c r="DQ115" s="74"/>
      <c r="DR115" s="74"/>
      <c r="DS115" s="74"/>
      <c r="DT115" s="74"/>
      <c r="DU115" s="74"/>
      <c r="DV115" s="74"/>
      <c r="DW115" s="74"/>
      <c r="DX115" s="74"/>
      <c r="DY115" s="74"/>
      <c r="DZ115" s="74"/>
      <c r="EA115" s="74"/>
      <c r="EB115" s="74"/>
      <c r="EC115" s="74"/>
      <c r="ED115" s="74"/>
      <c r="EE115" s="74"/>
      <c r="EF115" s="74"/>
      <c r="EG115" s="74"/>
      <c r="EH115" s="74"/>
      <c r="EI115" s="74"/>
      <c r="EJ115" s="74"/>
      <c r="EK115" s="74"/>
      <c r="EL115" s="74"/>
      <c r="EM115" s="74"/>
      <c r="EN115" s="74"/>
      <c r="EO115" s="74"/>
      <c r="EP115" s="74"/>
      <c r="EQ115" s="74"/>
      <c r="ER115" s="74"/>
      <c r="ES115" s="74"/>
      <c r="ET115" s="74"/>
      <c r="EU115" s="74"/>
      <c r="EV115" s="74"/>
      <c r="EW115" s="74"/>
      <c r="EX115" s="74"/>
      <c r="EY115" s="74"/>
      <c r="EZ115" s="74"/>
      <c r="FA115" s="74"/>
      <c r="FB115" s="74"/>
      <c r="FC115" s="74"/>
      <c r="FD115" s="74"/>
      <c r="FE115" s="74"/>
      <c r="FF115" s="74"/>
      <c r="FG115" s="74"/>
      <c r="FH115" s="74"/>
      <c r="FI115" s="74"/>
      <c r="FJ115" s="74"/>
      <c r="FK115" s="74"/>
      <c r="FL115" s="74"/>
      <c r="FM115" s="74"/>
      <c r="FN115" s="74"/>
      <c r="FO115" s="74"/>
      <c r="FP115" s="74"/>
      <c r="FQ115" s="74"/>
      <c r="FR115" s="74"/>
      <c r="FS115" s="74"/>
      <c r="FT115" s="74"/>
      <c r="FU115" s="74"/>
      <c r="FV115" s="74"/>
      <c r="FW115" s="74"/>
      <c r="FX115" s="74"/>
      <c r="FY115" s="74"/>
      <c r="FZ115" s="74"/>
      <c r="GA115" s="74"/>
      <c r="GB115" s="74"/>
      <c r="GC115" s="74"/>
      <c r="GD115" s="74"/>
      <c r="GE115" s="74"/>
      <c r="GF115" s="74"/>
      <c r="GG115" s="74"/>
      <c r="GH115" s="74"/>
      <c r="GI115" s="74"/>
      <c r="GJ115" s="74"/>
      <c r="GK115" s="74"/>
      <c r="GL115" s="74"/>
      <c r="GM115" s="74"/>
      <c r="GN115" s="74"/>
      <c r="GO115" s="74"/>
      <c r="GP115" s="74"/>
      <c r="GQ115" s="74"/>
      <c r="GR115" s="74"/>
      <c r="GS115" s="74"/>
      <c r="GT115" s="74"/>
      <c r="GU115" s="74"/>
      <c r="GV115" s="74"/>
      <c r="GW115" s="74"/>
      <c r="GX115" s="74"/>
      <c r="GY115" s="74"/>
      <c r="GZ115" s="74"/>
      <c r="HA115" s="74"/>
      <c r="HB115" s="74"/>
      <c r="HC115" s="74"/>
      <c r="HD115" s="74"/>
      <c r="HE115" s="74"/>
      <c r="HF115" s="74"/>
      <c r="HG115" s="74"/>
      <c r="HH115" s="74"/>
      <c r="HI115" s="74"/>
      <c r="HJ115" s="74"/>
      <c r="HK115" s="74"/>
      <c r="HL115" s="74"/>
      <c r="HM115" s="74"/>
      <c r="HN115" s="74"/>
      <c r="HO115" s="74"/>
      <c r="HP115" s="74"/>
      <c r="HQ115" s="74"/>
      <c r="HR115" s="74"/>
      <c r="HS115" s="74"/>
      <c r="HT115" s="74"/>
      <c r="HU115" s="74"/>
      <c r="HV115" s="74"/>
      <c r="HW115" s="74"/>
      <c r="HX115" s="74"/>
      <c r="HY115" s="74"/>
      <c r="HZ115" s="74"/>
      <c r="IA115" s="74"/>
      <c r="IB115" s="74"/>
      <c r="IC115" s="74"/>
      <c r="ID115" s="74"/>
      <c r="IE115" s="74"/>
      <c r="IF115" s="74"/>
      <c r="IG115" s="74"/>
      <c r="IH115" s="74"/>
      <c r="II115" s="74"/>
      <c r="IJ115" s="74"/>
      <c r="IK115" s="74"/>
      <c r="IL115" s="74"/>
      <c r="IM115" s="74"/>
      <c r="IN115" s="74"/>
      <c r="IO115" s="74"/>
      <c r="IP115" s="74"/>
      <c r="IQ115" s="74"/>
      <c r="IR115" s="74"/>
      <c r="IS115" s="74"/>
    </row>
    <row r="116" spans="1:253" x14ac:dyDescent="0.2">
      <c r="A116" s="74" t="s">
        <v>220</v>
      </c>
      <c r="B116" s="74">
        <v>3</v>
      </c>
      <c r="C116" s="74" t="s">
        <v>65</v>
      </c>
      <c r="D116" s="184" t="s">
        <v>340</v>
      </c>
      <c r="E116" s="106">
        <v>19.100000000000001</v>
      </c>
      <c r="F116" s="107">
        <v>78</v>
      </c>
      <c r="G116" s="107">
        <v>93.06</v>
      </c>
      <c r="H116" s="108">
        <v>64600</v>
      </c>
      <c r="I116" s="109"/>
      <c r="J116" s="110">
        <f t="shared" si="3"/>
        <v>72.586799999999997</v>
      </c>
      <c r="K116" s="110">
        <v>81.655360000000002</v>
      </c>
      <c r="L116" s="74"/>
      <c r="M116" s="74"/>
      <c r="N116" s="74"/>
      <c r="O116" s="74"/>
      <c r="P116" s="111"/>
      <c r="Q116" s="74"/>
      <c r="R116" s="74"/>
      <c r="S116" s="74"/>
      <c r="T116" s="74"/>
      <c r="U116" s="74"/>
      <c r="V116" s="74"/>
      <c r="W116" s="74"/>
      <c r="X116" s="74"/>
      <c r="Y116" s="74"/>
      <c r="Z116" s="74"/>
      <c r="AA116" s="74"/>
      <c r="AB116" s="74"/>
      <c r="AC116" s="74"/>
      <c r="AD116" s="74"/>
      <c r="AE116" s="74"/>
      <c r="AF116" s="74"/>
      <c r="AG116" s="74"/>
      <c r="AH116" s="74"/>
      <c r="AI116" s="74"/>
      <c r="AJ116" s="74"/>
      <c r="AK116" s="74"/>
      <c r="AL116" s="74"/>
      <c r="AM116" s="74"/>
      <c r="AN116" s="74"/>
      <c r="AO116" s="74"/>
      <c r="AP116" s="74"/>
      <c r="AQ116" s="74"/>
      <c r="AR116" s="74"/>
      <c r="AS116" s="74"/>
      <c r="AT116" s="74"/>
      <c r="AU116" s="74"/>
      <c r="AV116" s="74"/>
      <c r="AW116" s="74"/>
      <c r="AX116" s="74"/>
      <c r="AY116" s="74"/>
      <c r="AZ116" s="74"/>
      <c r="BA116" s="74"/>
      <c r="BB116" s="74"/>
      <c r="BC116" s="74"/>
      <c r="BD116" s="74"/>
      <c r="BE116" s="74"/>
      <c r="BF116" s="74"/>
      <c r="BG116" s="74"/>
      <c r="BH116" s="74"/>
      <c r="BI116" s="74"/>
      <c r="BJ116" s="74"/>
      <c r="BK116" s="74"/>
      <c r="BL116" s="74"/>
      <c r="BM116" s="74"/>
      <c r="BN116" s="74"/>
      <c r="BO116" s="74"/>
      <c r="BP116" s="74"/>
      <c r="BQ116" s="74"/>
      <c r="BR116" s="74"/>
      <c r="BS116" s="74"/>
      <c r="BT116" s="74"/>
      <c r="BU116" s="74"/>
      <c r="BV116" s="74"/>
      <c r="BW116" s="74"/>
      <c r="BX116" s="74"/>
      <c r="BY116" s="74"/>
      <c r="BZ116" s="74"/>
      <c r="CA116" s="74"/>
      <c r="CB116" s="74"/>
      <c r="CC116" s="74"/>
      <c r="CD116" s="74"/>
      <c r="CE116" s="74"/>
      <c r="CF116" s="74"/>
      <c r="CG116" s="74"/>
      <c r="CH116" s="74"/>
      <c r="CI116" s="74"/>
      <c r="CJ116" s="74"/>
      <c r="CK116" s="74"/>
      <c r="CL116" s="74"/>
      <c r="CM116" s="74"/>
      <c r="CN116" s="74"/>
      <c r="CO116" s="74"/>
      <c r="CP116" s="74"/>
      <c r="CQ116" s="74"/>
      <c r="CR116" s="74"/>
      <c r="CS116" s="74"/>
      <c r="CT116" s="74"/>
      <c r="CU116" s="74"/>
      <c r="CV116" s="74"/>
      <c r="CW116" s="74"/>
      <c r="CX116" s="74"/>
      <c r="CY116" s="74"/>
      <c r="CZ116" s="74"/>
      <c r="DA116" s="74"/>
      <c r="DB116" s="74"/>
      <c r="DC116" s="74"/>
      <c r="DD116" s="74"/>
      <c r="DE116" s="74"/>
      <c r="DF116" s="74"/>
      <c r="DG116" s="74"/>
      <c r="DH116" s="74"/>
      <c r="DI116" s="74"/>
      <c r="DJ116" s="74"/>
      <c r="DK116" s="74"/>
      <c r="DL116" s="74"/>
      <c r="DM116" s="74"/>
      <c r="DN116" s="74"/>
      <c r="DO116" s="74"/>
      <c r="DP116" s="74"/>
      <c r="DQ116" s="74"/>
      <c r="DR116" s="74"/>
      <c r="DS116" s="74"/>
      <c r="DT116" s="74"/>
      <c r="DU116" s="74"/>
      <c r="DV116" s="74"/>
      <c r="DW116" s="74"/>
      <c r="DX116" s="74"/>
      <c r="DY116" s="74"/>
      <c r="DZ116" s="74"/>
      <c r="EA116" s="74"/>
      <c r="EB116" s="74"/>
      <c r="EC116" s="74"/>
      <c r="ED116" s="74"/>
      <c r="EE116" s="74"/>
      <c r="EF116" s="74"/>
      <c r="EG116" s="74"/>
      <c r="EH116" s="74"/>
      <c r="EI116" s="74"/>
      <c r="EJ116" s="74"/>
      <c r="EK116" s="74"/>
      <c r="EL116" s="74"/>
      <c r="EM116" s="74"/>
      <c r="EN116" s="74"/>
      <c r="EO116" s="74"/>
      <c r="EP116" s="74"/>
      <c r="EQ116" s="74"/>
      <c r="ER116" s="74"/>
      <c r="ES116" s="74"/>
      <c r="ET116" s="74"/>
      <c r="EU116" s="74"/>
      <c r="EV116" s="74"/>
      <c r="EW116" s="74"/>
      <c r="EX116" s="74"/>
      <c r="EY116" s="74"/>
      <c r="EZ116" s="74"/>
      <c r="FA116" s="74"/>
      <c r="FB116" s="74"/>
      <c r="FC116" s="74"/>
      <c r="FD116" s="74"/>
      <c r="FE116" s="74"/>
      <c r="FF116" s="74"/>
      <c r="FG116" s="74"/>
      <c r="FH116" s="74"/>
      <c r="FI116" s="74"/>
      <c r="FJ116" s="74"/>
      <c r="FK116" s="74"/>
      <c r="FL116" s="74"/>
      <c r="FM116" s="74"/>
      <c r="FN116" s="74"/>
      <c r="FO116" s="74"/>
      <c r="FP116" s="74"/>
      <c r="FQ116" s="74"/>
      <c r="FR116" s="74"/>
      <c r="FS116" s="74"/>
      <c r="FT116" s="74"/>
      <c r="FU116" s="74"/>
      <c r="FV116" s="74"/>
      <c r="FW116" s="74"/>
      <c r="FX116" s="74"/>
      <c r="FY116" s="74"/>
      <c r="FZ116" s="74"/>
      <c r="GA116" s="74"/>
      <c r="GB116" s="74"/>
      <c r="GC116" s="74"/>
      <c r="GD116" s="74"/>
      <c r="GE116" s="74"/>
      <c r="GF116" s="74"/>
      <c r="GG116" s="74"/>
      <c r="GH116" s="74"/>
      <c r="GI116" s="74"/>
      <c r="GJ116" s="74"/>
      <c r="GK116" s="74"/>
      <c r="GL116" s="74"/>
      <c r="GM116" s="74"/>
      <c r="GN116" s="74"/>
      <c r="GO116" s="74"/>
      <c r="GP116" s="74"/>
      <c r="GQ116" s="74"/>
      <c r="GR116" s="74"/>
      <c r="GS116" s="74"/>
      <c r="GT116" s="74"/>
      <c r="GU116" s="74"/>
      <c r="GV116" s="74"/>
      <c r="GW116" s="74"/>
      <c r="GX116" s="74"/>
      <c r="GY116" s="74"/>
      <c r="GZ116" s="74"/>
      <c r="HA116" s="74"/>
      <c r="HB116" s="74"/>
      <c r="HC116" s="74"/>
      <c r="HD116" s="74"/>
      <c r="HE116" s="74"/>
      <c r="HF116" s="74"/>
      <c r="HG116" s="74"/>
      <c r="HH116" s="74"/>
      <c r="HI116" s="74"/>
      <c r="HJ116" s="74"/>
      <c r="HK116" s="74"/>
      <c r="HL116" s="74"/>
      <c r="HM116" s="74"/>
      <c r="HN116" s="74"/>
      <c r="HO116" s="74"/>
      <c r="HP116" s="74"/>
      <c r="HQ116" s="74"/>
      <c r="HR116" s="74"/>
      <c r="HS116" s="74"/>
      <c r="HT116" s="74"/>
      <c r="HU116" s="74"/>
      <c r="HV116" s="74"/>
      <c r="HW116" s="74"/>
      <c r="HX116" s="74"/>
      <c r="HY116" s="74"/>
      <c r="HZ116" s="74"/>
      <c r="IA116" s="74"/>
      <c r="IB116" s="74"/>
      <c r="IC116" s="74"/>
      <c r="ID116" s="74"/>
      <c r="IE116" s="74"/>
      <c r="IF116" s="74"/>
      <c r="IG116" s="74"/>
      <c r="IH116" s="74"/>
      <c r="II116" s="74"/>
      <c r="IJ116" s="74"/>
      <c r="IK116" s="74"/>
      <c r="IL116" s="74"/>
      <c r="IM116" s="74"/>
      <c r="IN116" s="74"/>
      <c r="IO116" s="74"/>
      <c r="IP116" s="74"/>
      <c r="IQ116" s="74"/>
      <c r="IR116" s="74"/>
      <c r="IS116" s="74"/>
    </row>
    <row r="117" spans="1:253" x14ac:dyDescent="0.2">
      <c r="A117" s="150" t="s">
        <v>426</v>
      </c>
      <c r="B117" s="150">
        <v>1</v>
      </c>
      <c r="D117" s="176" t="s">
        <v>427</v>
      </c>
      <c r="E117" s="152">
        <v>2.6</v>
      </c>
      <c r="F117" s="153">
        <v>99</v>
      </c>
      <c r="G117" s="153">
        <v>93.06</v>
      </c>
      <c r="H117" s="154">
        <v>13000</v>
      </c>
      <c r="J117" s="155">
        <f t="shared" si="3"/>
        <v>92.129400000000004</v>
      </c>
      <c r="K117" s="155">
        <v>92.129400000000004</v>
      </c>
      <c r="M117" s="61" t="s">
        <v>425</v>
      </c>
      <c r="P117" s="96"/>
    </row>
    <row r="118" spans="1:253" s="52" customFormat="1" x14ac:dyDescent="0.2">
      <c r="A118" s="52" t="s">
        <v>97</v>
      </c>
      <c r="B118" s="52">
        <v>2</v>
      </c>
      <c r="C118" s="52" t="s">
        <v>66</v>
      </c>
      <c r="D118" s="180" t="s">
        <v>341</v>
      </c>
      <c r="E118" s="88">
        <v>5.3</v>
      </c>
      <c r="F118" s="89">
        <v>90</v>
      </c>
      <c r="G118" s="89">
        <v>99.75</v>
      </c>
      <c r="H118" s="90">
        <v>300000</v>
      </c>
      <c r="I118" s="91"/>
      <c r="J118" s="92">
        <f t="shared" si="3"/>
        <v>89.775000000000006</v>
      </c>
      <c r="K118" s="92">
        <v>90.205500000000001</v>
      </c>
    </row>
    <row r="119" spans="1:253" x14ac:dyDescent="0.2">
      <c r="A119" s="61" t="s">
        <v>222</v>
      </c>
      <c r="B119" s="61">
        <v>1</v>
      </c>
      <c r="C119" s="61" t="s">
        <v>526</v>
      </c>
      <c r="D119" s="176" t="s">
        <v>524</v>
      </c>
      <c r="E119" s="94">
        <v>4.7699999999999996</v>
      </c>
      <c r="F119" s="50">
        <v>95</v>
      </c>
      <c r="G119" s="50">
        <v>98.42</v>
      </c>
      <c r="H119" s="51">
        <v>156000</v>
      </c>
      <c r="J119" s="64">
        <f t="shared" si="3"/>
        <v>93.498999999999995</v>
      </c>
      <c r="K119" s="64">
        <v>93.498999999999995</v>
      </c>
      <c r="M119" s="61" t="s">
        <v>221</v>
      </c>
    </row>
    <row r="120" spans="1:253" x14ac:dyDescent="0.2">
      <c r="A120" s="121" t="s">
        <v>421</v>
      </c>
      <c r="B120" s="121">
        <v>2</v>
      </c>
      <c r="C120" s="121" t="s">
        <v>419</v>
      </c>
      <c r="D120" s="189" t="s">
        <v>420</v>
      </c>
      <c r="E120" s="137">
        <v>40.630000000000003</v>
      </c>
      <c r="F120" s="123">
        <v>24</v>
      </c>
      <c r="G120" s="123">
        <v>96.35</v>
      </c>
      <c r="H120" s="124">
        <v>209000</v>
      </c>
      <c r="I120" s="125"/>
      <c r="J120" s="126">
        <f t="shared" si="3"/>
        <v>23.123999999999995</v>
      </c>
      <c r="K120" s="126">
        <v>23.12</v>
      </c>
      <c r="L120" s="121"/>
      <c r="M120" s="121"/>
      <c r="N120" s="121"/>
      <c r="O120" s="121"/>
      <c r="P120" s="121"/>
      <c r="Q120" s="121"/>
      <c r="R120" s="121"/>
      <c r="S120" s="121"/>
      <c r="T120" s="121"/>
      <c r="U120" s="121"/>
      <c r="V120" s="121"/>
      <c r="W120" s="121"/>
      <c r="X120" s="121"/>
      <c r="Y120" s="121"/>
      <c r="Z120" s="121"/>
      <c r="AA120" s="121"/>
      <c r="AB120" s="121"/>
      <c r="AC120" s="121"/>
      <c r="AD120" s="121"/>
      <c r="AE120" s="121"/>
      <c r="AF120" s="121"/>
      <c r="AG120" s="121"/>
      <c r="AH120" s="121"/>
      <c r="AI120" s="121"/>
      <c r="AJ120" s="121"/>
      <c r="AK120" s="121"/>
      <c r="AL120" s="121"/>
      <c r="AM120" s="121"/>
      <c r="AN120" s="121"/>
      <c r="AO120" s="121"/>
      <c r="AP120" s="121"/>
      <c r="AQ120" s="121"/>
      <c r="AR120" s="121"/>
      <c r="AS120" s="121"/>
      <c r="AT120" s="121"/>
      <c r="AU120" s="121"/>
      <c r="AV120" s="121"/>
      <c r="AW120" s="121"/>
      <c r="AX120" s="121"/>
      <c r="AY120" s="121"/>
      <c r="AZ120" s="121"/>
      <c r="BA120" s="121"/>
      <c r="BB120" s="121"/>
      <c r="BC120" s="121"/>
      <c r="BD120" s="121"/>
      <c r="BE120" s="121"/>
      <c r="BF120" s="121"/>
      <c r="BG120" s="121"/>
      <c r="BH120" s="121"/>
      <c r="BI120" s="121"/>
      <c r="BJ120" s="121"/>
      <c r="BK120" s="121"/>
      <c r="BL120" s="121"/>
      <c r="BM120" s="121"/>
      <c r="BN120" s="121"/>
      <c r="BO120" s="121"/>
      <c r="BP120" s="121"/>
      <c r="BQ120" s="121"/>
      <c r="BR120" s="121"/>
      <c r="BS120" s="121"/>
      <c r="BT120" s="121"/>
      <c r="BU120" s="121"/>
      <c r="BV120" s="121"/>
      <c r="BW120" s="121"/>
      <c r="BX120" s="121"/>
      <c r="BY120" s="121"/>
      <c r="BZ120" s="121"/>
      <c r="CA120" s="121"/>
      <c r="CB120" s="121"/>
      <c r="CC120" s="121"/>
      <c r="CD120" s="121"/>
      <c r="CE120" s="121"/>
      <c r="CF120" s="121"/>
      <c r="CG120" s="121"/>
      <c r="CH120" s="121"/>
      <c r="CI120" s="121"/>
      <c r="CJ120" s="121"/>
      <c r="CK120" s="121"/>
      <c r="CL120" s="121"/>
      <c r="CM120" s="121"/>
      <c r="CN120" s="121"/>
      <c r="CO120" s="121"/>
      <c r="CP120" s="121"/>
      <c r="CQ120" s="121"/>
      <c r="CR120" s="121"/>
      <c r="CS120" s="121"/>
      <c r="CT120" s="121"/>
      <c r="CU120" s="121"/>
      <c r="CV120" s="121"/>
      <c r="CW120" s="121"/>
      <c r="CX120" s="121"/>
      <c r="CY120" s="121"/>
      <c r="CZ120" s="121"/>
      <c r="DA120" s="121"/>
      <c r="DB120" s="121"/>
      <c r="DC120" s="121"/>
      <c r="DD120" s="121"/>
      <c r="DE120" s="121"/>
      <c r="DF120" s="121"/>
      <c r="DG120" s="121"/>
      <c r="DH120" s="121"/>
      <c r="DI120" s="121"/>
      <c r="DJ120" s="121"/>
      <c r="DK120" s="121"/>
      <c r="DL120" s="121"/>
      <c r="DM120" s="121"/>
      <c r="DN120" s="121"/>
      <c r="DO120" s="121"/>
      <c r="DP120" s="121"/>
      <c r="DQ120" s="121"/>
      <c r="DR120" s="121"/>
      <c r="DS120" s="121"/>
      <c r="DT120" s="121"/>
      <c r="DU120" s="121"/>
      <c r="DV120" s="121"/>
      <c r="DW120" s="121"/>
      <c r="DX120" s="121"/>
      <c r="DY120" s="121"/>
      <c r="DZ120" s="121"/>
      <c r="EA120" s="121"/>
      <c r="EB120" s="121"/>
      <c r="EC120" s="121"/>
      <c r="ED120" s="121"/>
      <c r="EE120" s="121"/>
      <c r="EF120" s="121"/>
      <c r="EG120" s="121"/>
      <c r="EH120" s="121"/>
      <c r="EI120" s="121"/>
      <c r="EJ120" s="121"/>
      <c r="EK120" s="121"/>
      <c r="EL120" s="121"/>
      <c r="EM120" s="121"/>
      <c r="EN120" s="121"/>
      <c r="EO120" s="121"/>
      <c r="EP120" s="121"/>
      <c r="EQ120" s="121"/>
      <c r="ER120" s="121"/>
      <c r="ES120" s="121"/>
      <c r="ET120" s="121"/>
      <c r="EU120" s="121"/>
      <c r="EV120" s="121"/>
      <c r="EW120" s="121"/>
      <c r="EX120" s="121"/>
      <c r="EY120" s="121"/>
      <c r="EZ120" s="121"/>
      <c r="FA120" s="121"/>
      <c r="FB120" s="121"/>
      <c r="FC120" s="121"/>
      <c r="FD120" s="121"/>
      <c r="FE120" s="121"/>
      <c r="FF120" s="121"/>
      <c r="FG120" s="121"/>
      <c r="FH120" s="121"/>
      <c r="FI120" s="121"/>
      <c r="FJ120" s="121"/>
      <c r="FK120" s="121"/>
      <c r="FL120" s="121"/>
      <c r="FM120" s="121"/>
      <c r="FN120" s="121"/>
      <c r="FO120" s="121"/>
      <c r="FP120" s="121"/>
      <c r="FQ120" s="121"/>
      <c r="FR120" s="121"/>
      <c r="FS120" s="121"/>
      <c r="FT120" s="121"/>
      <c r="FU120" s="121"/>
      <c r="FV120" s="121"/>
      <c r="FW120" s="121"/>
      <c r="FX120" s="121"/>
      <c r="FY120" s="121"/>
      <c r="FZ120" s="121"/>
      <c r="GA120" s="121"/>
      <c r="GB120" s="121"/>
      <c r="GC120" s="121"/>
      <c r="GD120" s="121"/>
      <c r="GE120" s="121"/>
      <c r="GF120" s="121"/>
      <c r="GG120" s="121"/>
      <c r="GH120" s="121"/>
      <c r="GI120" s="121"/>
      <c r="GJ120" s="121"/>
      <c r="GK120" s="121"/>
      <c r="GL120" s="121"/>
      <c r="GM120" s="121"/>
      <c r="GN120" s="121"/>
      <c r="GO120" s="121"/>
      <c r="GP120" s="121"/>
      <c r="GQ120" s="121"/>
      <c r="GR120" s="121"/>
      <c r="GS120" s="121"/>
      <c r="GT120" s="121"/>
      <c r="GU120" s="121"/>
      <c r="GV120" s="121"/>
      <c r="GW120" s="121"/>
      <c r="GX120" s="121"/>
      <c r="GY120" s="121"/>
      <c r="GZ120" s="121"/>
      <c r="HA120" s="121"/>
      <c r="HB120" s="121"/>
      <c r="HC120" s="121"/>
      <c r="HD120" s="121"/>
      <c r="HE120" s="121"/>
      <c r="HF120" s="121"/>
      <c r="HG120" s="121"/>
      <c r="HH120" s="121"/>
      <c r="HI120" s="121"/>
      <c r="HJ120" s="121"/>
      <c r="HK120" s="121"/>
      <c r="HL120" s="121"/>
      <c r="HM120" s="121"/>
      <c r="HN120" s="121"/>
      <c r="HO120" s="121"/>
      <c r="HP120" s="121"/>
      <c r="HQ120" s="121"/>
      <c r="HR120" s="121"/>
      <c r="HS120" s="121"/>
      <c r="HT120" s="121"/>
      <c r="HU120" s="121"/>
      <c r="HV120" s="121"/>
      <c r="HW120" s="121"/>
      <c r="HX120" s="121"/>
      <c r="HY120" s="121"/>
      <c r="HZ120" s="121"/>
      <c r="IA120" s="121"/>
      <c r="IB120" s="121"/>
      <c r="IC120" s="121"/>
      <c r="ID120" s="121"/>
      <c r="IE120" s="121"/>
      <c r="IF120" s="121"/>
      <c r="IG120" s="121"/>
      <c r="IH120" s="121"/>
      <c r="II120" s="121"/>
      <c r="IJ120" s="121"/>
      <c r="IK120" s="121"/>
      <c r="IL120" s="121"/>
      <c r="IM120" s="121"/>
      <c r="IN120" s="121"/>
      <c r="IO120" s="121"/>
      <c r="IP120" s="121"/>
      <c r="IQ120" s="121"/>
      <c r="IR120" s="121"/>
      <c r="IS120" s="121"/>
    </row>
    <row r="121" spans="1:253" x14ac:dyDescent="0.2">
      <c r="A121" s="52" t="s">
        <v>67</v>
      </c>
      <c r="B121" s="52">
        <v>2</v>
      </c>
      <c r="C121" s="52" t="s">
        <v>68</v>
      </c>
      <c r="D121" s="180" t="s">
        <v>342</v>
      </c>
      <c r="E121" s="88">
        <v>12.96</v>
      </c>
      <c r="F121" s="89">
        <v>91</v>
      </c>
      <c r="G121" s="89">
        <v>98.59</v>
      </c>
      <c r="H121" s="90">
        <v>28242.612752721619</v>
      </c>
      <c r="I121" s="91"/>
      <c r="J121" s="92">
        <f t="shared" si="3"/>
        <v>89.71690000000001</v>
      </c>
      <c r="K121" s="92">
        <v>76.667666666666676</v>
      </c>
      <c r="L121" s="52"/>
      <c r="M121" s="52"/>
      <c r="N121" s="52"/>
      <c r="O121" s="52"/>
      <c r="P121" s="52"/>
      <c r="Q121" s="52"/>
      <c r="R121" s="52"/>
      <c r="S121" s="52"/>
      <c r="T121" s="52"/>
      <c r="U121" s="52"/>
      <c r="V121" s="52"/>
      <c r="W121" s="52"/>
      <c r="X121" s="52"/>
      <c r="Y121" s="52"/>
      <c r="Z121" s="52"/>
      <c r="AA121" s="52"/>
      <c r="AB121" s="52"/>
      <c r="AC121" s="52"/>
      <c r="AD121" s="52"/>
      <c r="AE121" s="52"/>
      <c r="AF121" s="52"/>
      <c r="AG121" s="52"/>
      <c r="AH121" s="52"/>
      <c r="AI121" s="52"/>
      <c r="AJ121" s="52"/>
      <c r="AK121" s="52"/>
      <c r="AL121" s="52"/>
      <c r="AM121" s="52"/>
      <c r="AN121" s="52"/>
      <c r="AO121" s="52"/>
      <c r="AP121" s="52"/>
      <c r="AQ121" s="52"/>
      <c r="AR121" s="52"/>
      <c r="AS121" s="52"/>
      <c r="AT121" s="52"/>
      <c r="AU121" s="52"/>
      <c r="AV121" s="52"/>
      <c r="AW121" s="52"/>
      <c r="AX121" s="52"/>
      <c r="AY121" s="52"/>
      <c r="AZ121" s="52"/>
      <c r="BA121" s="52"/>
      <c r="BB121" s="52"/>
      <c r="BC121" s="52"/>
      <c r="BD121" s="52"/>
      <c r="BE121" s="52"/>
      <c r="BF121" s="52"/>
      <c r="BG121" s="52"/>
      <c r="BH121" s="52"/>
      <c r="BI121" s="52"/>
      <c r="BJ121" s="52"/>
      <c r="BK121" s="52"/>
      <c r="BL121" s="52"/>
      <c r="BM121" s="52"/>
      <c r="BN121" s="52"/>
      <c r="BO121" s="52"/>
      <c r="BP121" s="52"/>
      <c r="BQ121" s="52"/>
      <c r="BR121" s="52"/>
      <c r="BS121" s="52"/>
      <c r="BT121" s="52"/>
      <c r="BU121" s="52"/>
      <c r="BV121" s="52"/>
      <c r="BW121" s="52"/>
      <c r="BX121" s="52"/>
      <c r="BY121" s="52"/>
      <c r="BZ121" s="52"/>
      <c r="CA121" s="52"/>
      <c r="CB121" s="52"/>
      <c r="CC121" s="52"/>
      <c r="CD121" s="52"/>
      <c r="CE121" s="52"/>
      <c r="CF121" s="52"/>
      <c r="CG121" s="52"/>
      <c r="CH121" s="52"/>
      <c r="CI121" s="52"/>
      <c r="CJ121" s="52"/>
      <c r="CK121" s="52"/>
      <c r="CL121" s="52"/>
      <c r="CM121" s="52"/>
      <c r="CN121" s="52"/>
      <c r="CO121" s="52"/>
      <c r="CP121" s="52"/>
      <c r="CQ121" s="52"/>
      <c r="CR121" s="52"/>
      <c r="CS121" s="52"/>
      <c r="CT121" s="52"/>
      <c r="CU121" s="52"/>
      <c r="CV121" s="52"/>
      <c r="CW121" s="52"/>
      <c r="CX121" s="52"/>
      <c r="CY121" s="52"/>
      <c r="CZ121" s="52"/>
      <c r="DA121" s="52"/>
      <c r="DB121" s="52"/>
      <c r="DC121" s="52"/>
      <c r="DD121" s="52"/>
      <c r="DE121" s="52"/>
      <c r="DF121" s="52"/>
      <c r="DG121" s="52"/>
      <c r="DH121" s="52"/>
      <c r="DI121" s="52"/>
      <c r="DJ121" s="52"/>
      <c r="DK121" s="52"/>
      <c r="DL121" s="52"/>
      <c r="DM121" s="52"/>
      <c r="DN121" s="52"/>
      <c r="DO121" s="52"/>
      <c r="DP121" s="52"/>
      <c r="DQ121" s="52"/>
      <c r="DR121" s="52"/>
      <c r="DS121" s="52"/>
      <c r="DT121" s="52"/>
      <c r="DU121" s="52"/>
      <c r="DV121" s="52"/>
      <c r="DW121" s="52"/>
      <c r="DX121" s="52"/>
      <c r="DY121" s="52"/>
      <c r="DZ121" s="52"/>
      <c r="EA121" s="52"/>
      <c r="EB121" s="52"/>
      <c r="EC121" s="52"/>
      <c r="ED121" s="52"/>
      <c r="EE121" s="52"/>
      <c r="EF121" s="52"/>
      <c r="EG121" s="52"/>
      <c r="EH121" s="52"/>
      <c r="EI121" s="52"/>
      <c r="EJ121" s="52"/>
      <c r="EK121" s="52"/>
      <c r="EL121" s="52"/>
      <c r="EM121" s="52"/>
      <c r="EN121" s="52"/>
      <c r="EO121" s="52"/>
      <c r="EP121" s="52"/>
      <c r="EQ121" s="52"/>
      <c r="ER121" s="52"/>
      <c r="ES121" s="52"/>
      <c r="ET121" s="52"/>
      <c r="EU121" s="52"/>
      <c r="EV121" s="52"/>
      <c r="EW121" s="52"/>
      <c r="EX121" s="52"/>
      <c r="EY121" s="52"/>
      <c r="EZ121" s="52"/>
      <c r="FA121" s="52"/>
      <c r="FB121" s="52"/>
      <c r="FC121" s="52"/>
      <c r="FD121" s="52"/>
      <c r="FE121" s="52"/>
      <c r="FF121" s="52"/>
      <c r="FG121" s="52"/>
      <c r="FH121" s="52"/>
      <c r="FI121" s="52"/>
      <c r="FJ121" s="52"/>
      <c r="FK121" s="52"/>
      <c r="FL121" s="52"/>
      <c r="FM121" s="52"/>
      <c r="FN121" s="52"/>
      <c r="FO121" s="52"/>
      <c r="FP121" s="52"/>
      <c r="FQ121" s="52"/>
      <c r="FR121" s="52"/>
      <c r="FS121" s="52"/>
      <c r="FT121" s="52"/>
      <c r="FU121" s="52"/>
      <c r="FV121" s="52"/>
      <c r="FW121" s="52"/>
      <c r="FX121" s="52"/>
      <c r="FY121" s="52"/>
      <c r="FZ121" s="52"/>
      <c r="GA121" s="52"/>
      <c r="GB121" s="52"/>
      <c r="GC121" s="52"/>
      <c r="GD121" s="52"/>
      <c r="GE121" s="52"/>
      <c r="GF121" s="52"/>
      <c r="GG121" s="52"/>
      <c r="GH121" s="52"/>
      <c r="GI121" s="52"/>
      <c r="GJ121" s="52"/>
      <c r="GK121" s="52"/>
      <c r="GL121" s="52"/>
      <c r="GM121" s="52"/>
      <c r="GN121" s="52"/>
      <c r="GO121" s="52"/>
      <c r="GP121" s="52"/>
      <c r="GQ121" s="52"/>
      <c r="GR121" s="52"/>
      <c r="GS121" s="52"/>
      <c r="GT121" s="52"/>
      <c r="GU121" s="52"/>
      <c r="GV121" s="52"/>
      <c r="GW121" s="52"/>
      <c r="GX121" s="52"/>
      <c r="GY121" s="52"/>
      <c r="GZ121" s="52"/>
      <c r="HA121" s="52"/>
      <c r="HB121" s="52"/>
      <c r="HC121" s="52"/>
      <c r="HD121" s="52"/>
      <c r="HE121" s="52"/>
      <c r="HF121" s="52"/>
      <c r="HG121" s="52"/>
      <c r="HH121" s="52"/>
      <c r="HI121" s="52"/>
      <c r="HJ121" s="52"/>
      <c r="HK121" s="52"/>
      <c r="HL121" s="52"/>
      <c r="HM121" s="52"/>
      <c r="HN121" s="52"/>
      <c r="HO121" s="52"/>
      <c r="HP121" s="52"/>
      <c r="HQ121" s="52"/>
      <c r="HR121" s="52"/>
      <c r="HS121" s="52"/>
      <c r="HT121" s="52"/>
      <c r="HU121" s="52"/>
      <c r="HV121" s="52"/>
      <c r="HW121" s="52"/>
      <c r="HX121" s="52"/>
      <c r="HY121" s="52"/>
      <c r="HZ121" s="52"/>
      <c r="IA121" s="52"/>
      <c r="IB121" s="52"/>
      <c r="IC121" s="52"/>
      <c r="ID121" s="52"/>
      <c r="IE121" s="52"/>
      <c r="IF121" s="52"/>
      <c r="IG121" s="52"/>
      <c r="IH121" s="52"/>
      <c r="II121" s="52"/>
      <c r="IJ121" s="52"/>
      <c r="IK121" s="52"/>
      <c r="IL121" s="52"/>
      <c r="IM121" s="52"/>
      <c r="IN121" s="52"/>
      <c r="IO121" s="52"/>
      <c r="IP121" s="52"/>
      <c r="IQ121" s="52"/>
      <c r="IR121" s="52"/>
      <c r="IS121" s="52"/>
    </row>
    <row r="122" spans="1:253" s="74" customFormat="1" x14ac:dyDescent="0.2">
      <c r="A122" s="61" t="s">
        <v>224</v>
      </c>
      <c r="B122" s="61">
        <v>1</v>
      </c>
      <c r="C122" s="61" t="s">
        <v>528</v>
      </c>
      <c r="D122" s="176" t="s">
        <v>527</v>
      </c>
      <c r="E122" s="62">
        <v>3.2</v>
      </c>
      <c r="F122" s="50">
        <v>94</v>
      </c>
      <c r="G122" s="50">
        <v>97.26</v>
      </c>
      <c r="H122" s="51">
        <v>80000</v>
      </c>
      <c r="I122" s="95"/>
      <c r="J122" s="64">
        <f t="shared" si="3"/>
        <v>91.424400000000006</v>
      </c>
      <c r="K122" s="64">
        <v>91.424400000000006</v>
      </c>
      <c r="L122" s="61"/>
      <c r="M122" s="61" t="s">
        <v>223</v>
      </c>
      <c r="N122" s="61"/>
      <c r="O122" s="61"/>
      <c r="P122" s="96"/>
      <c r="Q122" s="61"/>
      <c r="R122" s="61"/>
      <c r="S122" s="61"/>
      <c r="T122" s="61"/>
      <c r="U122" s="61"/>
      <c r="V122" s="61"/>
      <c r="W122" s="61"/>
      <c r="X122" s="61"/>
      <c r="Y122" s="61"/>
      <c r="Z122" s="61"/>
      <c r="AA122" s="61"/>
      <c r="AB122" s="61"/>
      <c r="AC122" s="61"/>
      <c r="AD122" s="61"/>
      <c r="AE122" s="61"/>
      <c r="AF122" s="61"/>
      <c r="AG122" s="61"/>
      <c r="AH122" s="61"/>
      <c r="AI122" s="61"/>
      <c r="AJ122" s="61"/>
      <c r="AK122" s="61"/>
      <c r="AL122" s="61"/>
      <c r="AM122" s="61"/>
      <c r="AN122" s="61"/>
      <c r="AO122" s="61"/>
      <c r="AP122" s="61"/>
      <c r="AQ122" s="61"/>
      <c r="AR122" s="61"/>
      <c r="AS122" s="61"/>
      <c r="AT122" s="61"/>
      <c r="AU122" s="61"/>
      <c r="AV122" s="61"/>
      <c r="AW122" s="61"/>
      <c r="AX122" s="61"/>
      <c r="AY122" s="61"/>
      <c r="AZ122" s="61"/>
      <c r="BA122" s="61"/>
      <c r="BB122" s="61"/>
      <c r="BC122" s="61"/>
      <c r="BD122" s="61"/>
      <c r="BE122" s="61"/>
      <c r="BF122" s="61"/>
      <c r="BG122" s="61"/>
      <c r="BH122" s="61"/>
      <c r="BI122" s="61"/>
      <c r="BJ122" s="61"/>
      <c r="BK122" s="61"/>
      <c r="BL122" s="61"/>
      <c r="BM122" s="61"/>
      <c r="BN122" s="61"/>
      <c r="BO122" s="61"/>
      <c r="BP122" s="61"/>
      <c r="BQ122" s="61"/>
      <c r="BR122" s="61"/>
      <c r="BS122" s="61"/>
      <c r="BT122" s="61"/>
      <c r="BU122" s="61"/>
      <c r="BV122" s="61"/>
      <c r="BW122" s="61"/>
      <c r="BX122" s="61"/>
      <c r="BY122" s="61"/>
      <c r="BZ122" s="61"/>
      <c r="CA122" s="61"/>
      <c r="CB122" s="61"/>
      <c r="CC122" s="61"/>
      <c r="CD122" s="61"/>
      <c r="CE122" s="61"/>
      <c r="CF122" s="61"/>
      <c r="CG122" s="61"/>
      <c r="CH122" s="61"/>
      <c r="CI122" s="61"/>
      <c r="CJ122" s="61"/>
      <c r="CK122" s="61"/>
      <c r="CL122" s="61"/>
      <c r="CM122" s="61"/>
      <c r="CN122" s="61"/>
      <c r="CO122" s="61"/>
      <c r="CP122" s="61"/>
      <c r="CQ122" s="61"/>
      <c r="CR122" s="61"/>
      <c r="CS122" s="61"/>
      <c r="CT122" s="61"/>
      <c r="CU122" s="61"/>
      <c r="CV122" s="61"/>
      <c r="CW122" s="61"/>
      <c r="CX122" s="61"/>
      <c r="CY122" s="61"/>
      <c r="CZ122" s="61"/>
      <c r="DA122" s="61"/>
      <c r="DB122" s="61"/>
      <c r="DC122" s="61"/>
      <c r="DD122" s="61"/>
      <c r="DE122" s="61"/>
      <c r="DF122" s="61"/>
      <c r="DG122" s="61"/>
      <c r="DH122" s="61"/>
      <c r="DI122" s="61"/>
      <c r="DJ122" s="61"/>
      <c r="DK122" s="61"/>
      <c r="DL122" s="61"/>
      <c r="DM122" s="61"/>
      <c r="DN122" s="61"/>
      <c r="DO122" s="61"/>
      <c r="DP122" s="61"/>
      <c r="DQ122" s="61"/>
      <c r="DR122" s="61"/>
      <c r="DS122" s="61"/>
      <c r="DT122" s="61"/>
      <c r="DU122" s="61"/>
      <c r="DV122" s="61"/>
      <c r="DW122" s="61"/>
      <c r="DX122" s="61"/>
      <c r="DY122" s="61"/>
      <c r="DZ122" s="61"/>
      <c r="EA122" s="61"/>
      <c r="EB122" s="61"/>
      <c r="EC122" s="61"/>
      <c r="ED122" s="61"/>
      <c r="EE122" s="61"/>
      <c r="EF122" s="61"/>
      <c r="EG122" s="61"/>
      <c r="EH122" s="61"/>
      <c r="EI122" s="61"/>
      <c r="EJ122" s="61"/>
      <c r="EK122" s="61"/>
      <c r="EL122" s="61"/>
      <c r="EM122" s="61"/>
      <c r="EN122" s="61"/>
      <c r="EO122" s="61"/>
      <c r="EP122" s="61"/>
      <c r="EQ122" s="61"/>
      <c r="ER122" s="61"/>
      <c r="ES122" s="61"/>
      <c r="ET122" s="61"/>
      <c r="EU122" s="61"/>
      <c r="EV122" s="61"/>
      <c r="EW122" s="61"/>
      <c r="EX122" s="61"/>
      <c r="EY122" s="61"/>
      <c r="EZ122" s="61"/>
      <c r="FA122" s="61"/>
      <c r="FB122" s="61"/>
      <c r="FC122" s="61"/>
      <c r="FD122" s="61"/>
      <c r="FE122" s="61"/>
      <c r="FF122" s="61"/>
      <c r="FG122" s="61"/>
      <c r="FH122" s="61"/>
      <c r="FI122" s="61"/>
      <c r="FJ122" s="61"/>
      <c r="FK122" s="61"/>
      <c r="FL122" s="61"/>
      <c r="FM122" s="61"/>
      <c r="FN122" s="61"/>
      <c r="FO122" s="61"/>
      <c r="FP122" s="61"/>
      <c r="FQ122" s="61"/>
      <c r="FR122" s="61"/>
      <c r="FS122" s="61"/>
      <c r="FT122" s="61"/>
      <c r="FU122" s="61"/>
      <c r="FV122" s="61"/>
      <c r="FW122" s="61"/>
      <c r="FX122" s="61"/>
      <c r="FY122" s="61"/>
      <c r="FZ122" s="61"/>
      <c r="GA122" s="61"/>
      <c r="GB122" s="61"/>
      <c r="GC122" s="61"/>
      <c r="GD122" s="61"/>
      <c r="GE122" s="61"/>
      <c r="GF122" s="61"/>
      <c r="GG122" s="61"/>
      <c r="GH122" s="61"/>
      <c r="GI122" s="61"/>
      <c r="GJ122" s="61"/>
      <c r="GK122" s="61"/>
      <c r="GL122" s="61"/>
      <c r="GM122" s="61"/>
      <c r="GN122" s="61"/>
      <c r="GO122" s="61"/>
      <c r="GP122" s="61"/>
      <c r="GQ122" s="61"/>
      <c r="GR122" s="61"/>
      <c r="GS122" s="61"/>
      <c r="GT122" s="61"/>
      <c r="GU122" s="61"/>
      <c r="GV122" s="61"/>
      <c r="GW122" s="61"/>
      <c r="GX122" s="61"/>
      <c r="GY122" s="61"/>
      <c r="GZ122" s="61"/>
      <c r="HA122" s="61"/>
      <c r="HB122" s="61"/>
      <c r="HC122" s="61"/>
      <c r="HD122" s="61"/>
      <c r="HE122" s="61"/>
      <c r="HF122" s="61"/>
      <c r="HG122" s="61"/>
      <c r="HH122" s="61"/>
      <c r="HI122" s="61"/>
      <c r="HJ122" s="61"/>
      <c r="HK122" s="61"/>
      <c r="HL122" s="61"/>
      <c r="HM122" s="61"/>
      <c r="HN122" s="61"/>
      <c r="HO122" s="61"/>
      <c r="HP122" s="61"/>
      <c r="HQ122" s="61"/>
      <c r="HR122" s="61"/>
      <c r="HS122" s="61"/>
      <c r="HT122" s="61"/>
      <c r="HU122" s="61"/>
      <c r="HV122" s="61"/>
      <c r="HW122" s="61"/>
      <c r="HX122" s="61"/>
      <c r="HY122" s="61"/>
      <c r="HZ122" s="61"/>
      <c r="IA122" s="61"/>
      <c r="IB122" s="61"/>
      <c r="IC122" s="61"/>
      <c r="ID122" s="61"/>
      <c r="IE122" s="61"/>
      <c r="IF122" s="61"/>
      <c r="IG122" s="61"/>
      <c r="IH122" s="61"/>
      <c r="II122" s="61"/>
      <c r="IJ122" s="61"/>
      <c r="IK122" s="61"/>
      <c r="IL122" s="61"/>
      <c r="IM122" s="61"/>
      <c r="IN122" s="61"/>
      <c r="IO122" s="61"/>
      <c r="IP122" s="61"/>
      <c r="IQ122" s="61"/>
      <c r="IR122" s="61"/>
      <c r="IS122" s="61"/>
    </row>
    <row r="123" spans="1:253" x14ac:dyDescent="0.2">
      <c r="A123" s="52" t="s">
        <v>448</v>
      </c>
      <c r="B123" s="52">
        <v>2</v>
      </c>
      <c r="C123" s="52" t="s">
        <v>449</v>
      </c>
      <c r="D123" s="180" t="s">
        <v>450</v>
      </c>
      <c r="E123" s="88">
        <v>42.14</v>
      </c>
      <c r="F123" s="89">
        <v>92</v>
      </c>
      <c r="G123" s="89">
        <v>26</v>
      </c>
      <c r="H123" s="90">
        <v>300000</v>
      </c>
      <c r="I123" s="91"/>
      <c r="J123" s="92">
        <f t="shared" si="3"/>
        <v>23.92</v>
      </c>
      <c r="K123" s="92">
        <v>76.667666666666676</v>
      </c>
      <c r="L123" s="52"/>
      <c r="M123" s="52"/>
      <c r="N123" s="52"/>
      <c r="O123" s="52"/>
      <c r="P123" s="52"/>
      <c r="Q123" s="52"/>
      <c r="R123" s="52"/>
      <c r="S123" s="52"/>
      <c r="T123" s="52"/>
      <c r="U123" s="52"/>
      <c r="V123" s="52"/>
      <c r="W123" s="52"/>
      <c r="X123" s="52"/>
      <c r="Y123" s="52"/>
      <c r="Z123" s="52"/>
      <c r="AA123" s="52"/>
      <c r="AB123" s="52"/>
      <c r="AC123" s="52"/>
      <c r="AD123" s="52"/>
      <c r="AE123" s="52"/>
      <c r="AF123" s="52"/>
      <c r="AG123" s="52"/>
      <c r="AH123" s="52"/>
      <c r="AI123" s="52"/>
      <c r="AJ123" s="52"/>
      <c r="AK123" s="52"/>
      <c r="AL123" s="52"/>
      <c r="AM123" s="52"/>
      <c r="AN123" s="52"/>
      <c r="AO123" s="52"/>
      <c r="AP123" s="52"/>
      <c r="AQ123" s="52"/>
      <c r="AR123" s="52"/>
      <c r="AS123" s="52"/>
      <c r="AT123" s="52"/>
      <c r="AU123" s="52"/>
      <c r="AV123" s="52"/>
      <c r="AW123" s="52"/>
      <c r="AX123" s="52"/>
      <c r="AY123" s="52"/>
      <c r="AZ123" s="52"/>
      <c r="BA123" s="52"/>
      <c r="BB123" s="52"/>
      <c r="BC123" s="52"/>
      <c r="BD123" s="52"/>
      <c r="BE123" s="52"/>
      <c r="BF123" s="52"/>
      <c r="BG123" s="52"/>
      <c r="BH123" s="52"/>
      <c r="BI123" s="52"/>
      <c r="BJ123" s="52"/>
      <c r="BK123" s="52"/>
      <c r="BL123" s="52"/>
      <c r="BM123" s="52"/>
      <c r="BN123" s="52"/>
      <c r="BO123" s="52"/>
      <c r="BP123" s="52"/>
      <c r="BQ123" s="52"/>
      <c r="BR123" s="52"/>
      <c r="BS123" s="52"/>
      <c r="BT123" s="52"/>
      <c r="BU123" s="52"/>
      <c r="BV123" s="52"/>
      <c r="BW123" s="52"/>
      <c r="BX123" s="52"/>
      <c r="BY123" s="52"/>
      <c r="BZ123" s="52"/>
      <c r="CA123" s="52"/>
      <c r="CB123" s="52"/>
      <c r="CC123" s="52"/>
      <c r="CD123" s="52"/>
      <c r="CE123" s="52"/>
      <c r="CF123" s="52"/>
      <c r="CG123" s="52"/>
      <c r="CH123" s="52"/>
      <c r="CI123" s="52"/>
      <c r="CJ123" s="52"/>
      <c r="CK123" s="52"/>
      <c r="CL123" s="52"/>
      <c r="CM123" s="52"/>
      <c r="CN123" s="52"/>
      <c r="CO123" s="52"/>
      <c r="CP123" s="52"/>
      <c r="CQ123" s="52"/>
      <c r="CR123" s="52"/>
      <c r="CS123" s="52"/>
      <c r="CT123" s="52"/>
      <c r="CU123" s="52"/>
      <c r="CV123" s="52"/>
      <c r="CW123" s="52"/>
      <c r="CX123" s="52"/>
      <c r="CY123" s="52"/>
      <c r="CZ123" s="52"/>
      <c r="DA123" s="52"/>
      <c r="DB123" s="52"/>
      <c r="DC123" s="52"/>
      <c r="DD123" s="52"/>
      <c r="DE123" s="52"/>
      <c r="DF123" s="52"/>
      <c r="DG123" s="52"/>
      <c r="DH123" s="52"/>
      <c r="DI123" s="52"/>
      <c r="DJ123" s="52"/>
      <c r="DK123" s="52"/>
      <c r="DL123" s="52"/>
      <c r="DM123" s="52"/>
      <c r="DN123" s="52"/>
      <c r="DO123" s="52"/>
      <c r="DP123" s="52"/>
      <c r="DQ123" s="52"/>
      <c r="DR123" s="52"/>
      <c r="DS123" s="52"/>
      <c r="DT123" s="52"/>
      <c r="DU123" s="52"/>
      <c r="DV123" s="52"/>
      <c r="DW123" s="52"/>
      <c r="DX123" s="52"/>
      <c r="DY123" s="52"/>
      <c r="DZ123" s="52"/>
      <c r="EA123" s="52"/>
      <c r="EB123" s="52"/>
      <c r="EC123" s="52"/>
      <c r="ED123" s="52"/>
      <c r="EE123" s="52"/>
      <c r="EF123" s="52"/>
      <c r="EG123" s="52"/>
      <c r="EH123" s="52"/>
      <c r="EI123" s="52"/>
      <c r="EJ123" s="52"/>
      <c r="EK123" s="52"/>
      <c r="EL123" s="52"/>
      <c r="EM123" s="52"/>
      <c r="EN123" s="52"/>
      <c r="EO123" s="52"/>
      <c r="EP123" s="52"/>
      <c r="EQ123" s="52"/>
      <c r="ER123" s="52"/>
      <c r="ES123" s="52"/>
      <c r="ET123" s="52"/>
      <c r="EU123" s="52"/>
      <c r="EV123" s="52"/>
      <c r="EW123" s="52"/>
      <c r="EX123" s="52"/>
      <c r="EY123" s="52"/>
      <c r="EZ123" s="52"/>
      <c r="FA123" s="52"/>
      <c r="FB123" s="52"/>
      <c r="FC123" s="52"/>
      <c r="FD123" s="52"/>
      <c r="FE123" s="52"/>
      <c r="FF123" s="52"/>
      <c r="FG123" s="52"/>
      <c r="FH123" s="52"/>
      <c r="FI123" s="52"/>
      <c r="FJ123" s="52"/>
      <c r="FK123" s="52"/>
      <c r="FL123" s="52"/>
      <c r="FM123" s="52"/>
      <c r="FN123" s="52"/>
      <c r="FO123" s="52"/>
      <c r="FP123" s="52"/>
      <c r="FQ123" s="52"/>
      <c r="FR123" s="52"/>
      <c r="FS123" s="52"/>
      <c r="FT123" s="52"/>
      <c r="FU123" s="52"/>
      <c r="FV123" s="52"/>
      <c r="FW123" s="52"/>
      <c r="FX123" s="52"/>
      <c r="FY123" s="52"/>
      <c r="FZ123" s="52"/>
      <c r="GA123" s="52"/>
      <c r="GB123" s="52"/>
      <c r="GC123" s="52"/>
      <c r="GD123" s="52"/>
      <c r="GE123" s="52"/>
      <c r="GF123" s="52"/>
      <c r="GG123" s="52"/>
      <c r="GH123" s="52"/>
      <c r="GI123" s="52"/>
      <c r="GJ123" s="52"/>
      <c r="GK123" s="52"/>
      <c r="GL123" s="52"/>
      <c r="GM123" s="52"/>
      <c r="GN123" s="52"/>
      <c r="GO123" s="52"/>
      <c r="GP123" s="52"/>
      <c r="GQ123" s="52"/>
      <c r="GR123" s="52"/>
      <c r="GS123" s="52"/>
      <c r="GT123" s="52"/>
      <c r="GU123" s="52"/>
      <c r="GV123" s="52"/>
      <c r="GW123" s="52"/>
      <c r="GX123" s="52"/>
      <c r="GY123" s="52"/>
      <c r="GZ123" s="52"/>
      <c r="HA123" s="52"/>
      <c r="HB123" s="52"/>
      <c r="HC123" s="52"/>
      <c r="HD123" s="52"/>
      <c r="HE123" s="52"/>
      <c r="HF123" s="52"/>
      <c r="HG123" s="52"/>
      <c r="HH123" s="52"/>
      <c r="HI123" s="52"/>
      <c r="HJ123" s="52"/>
      <c r="HK123" s="52"/>
      <c r="HL123" s="52"/>
      <c r="HM123" s="52"/>
      <c r="HN123" s="52"/>
      <c r="HO123" s="52"/>
      <c r="HP123" s="52"/>
      <c r="HQ123" s="52"/>
      <c r="HR123" s="52"/>
      <c r="HS123" s="52"/>
      <c r="HT123" s="52"/>
      <c r="HU123" s="52"/>
      <c r="HV123" s="52"/>
      <c r="HW123" s="52"/>
      <c r="HX123" s="52"/>
      <c r="HY123" s="52"/>
      <c r="HZ123" s="52"/>
      <c r="IA123" s="52"/>
      <c r="IB123" s="52"/>
      <c r="IC123" s="52"/>
      <c r="ID123" s="52"/>
      <c r="IE123" s="52"/>
      <c r="IF123" s="52"/>
      <c r="IG123" s="52"/>
      <c r="IH123" s="52"/>
      <c r="II123" s="52"/>
      <c r="IJ123" s="52"/>
      <c r="IK123" s="52"/>
      <c r="IL123" s="52"/>
      <c r="IM123" s="52"/>
      <c r="IN123" s="52"/>
      <c r="IO123" s="52"/>
      <c r="IP123" s="52"/>
      <c r="IQ123" s="52"/>
      <c r="IR123" s="52"/>
      <c r="IS123" s="52"/>
    </row>
    <row r="124" spans="1:253" s="52" customFormat="1" x14ac:dyDescent="0.2">
      <c r="A124" s="61" t="s">
        <v>227</v>
      </c>
      <c r="B124" s="61">
        <v>1</v>
      </c>
      <c r="C124" s="61" t="s">
        <v>525</v>
      </c>
      <c r="D124" s="176" t="s">
        <v>524</v>
      </c>
      <c r="E124" s="62">
        <v>6.23</v>
      </c>
      <c r="F124" s="50">
        <v>90</v>
      </c>
      <c r="G124" s="50">
        <v>97.44</v>
      </c>
      <c r="H124" s="51">
        <v>154000</v>
      </c>
      <c r="I124" s="95"/>
      <c r="J124" s="64">
        <f t="shared" si="3"/>
        <v>87.695999999999998</v>
      </c>
      <c r="K124" s="64">
        <v>86.084999999999994</v>
      </c>
      <c r="L124" s="61"/>
      <c r="M124" s="61" t="s">
        <v>225</v>
      </c>
      <c r="N124" s="61" t="s">
        <v>226</v>
      </c>
      <c r="O124" s="61" t="s">
        <v>444</v>
      </c>
      <c r="P124" s="96"/>
      <c r="Q124" s="61"/>
      <c r="R124" s="61"/>
      <c r="S124" s="61"/>
      <c r="T124" s="61"/>
      <c r="U124" s="61"/>
      <c r="V124" s="61"/>
      <c r="W124" s="61"/>
      <c r="X124" s="61"/>
      <c r="Y124" s="61"/>
      <c r="Z124" s="61"/>
      <c r="AA124" s="61"/>
      <c r="AB124" s="61"/>
      <c r="AC124" s="61"/>
      <c r="AD124" s="61"/>
      <c r="AE124" s="61"/>
      <c r="AF124" s="61"/>
      <c r="AG124" s="61"/>
      <c r="AH124" s="61"/>
      <c r="AI124" s="61"/>
      <c r="AJ124" s="61"/>
      <c r="AK124" s="61"/>
      <c r="AL124" s="61"/>
      <c r="AM124" s="61"/>
      <c r="AN124" s="61"/>
      <c r="AO124" s="61"/>
      <c r="AP124" s="61"/>
      <c r="AQ124" s="61"/>
      <c r="AR124" s="61"/>
      <c r="AS124" s="61"/>
      <c r="AT124" s="61"/>
      <c r="AU124" s="61"/>
      <c r="AV124" s="61"/>
      <c r="AW124" s="61"/>
      <c r="AX124" s="61"/>
      <c r="AY124" s="61"/>
      <c r="AZ124" s="61"/>
      <c r="BA124" s="61"/>
      <c r="BB124" s="61"/>
      <c r="BC124" s="61"/>
      <c r="BD124" s="61"/>
      <c r="BE124" s="61"/>
      <c r="BF124" s="61"/>
      <c r="BG124" s="61"/>
      <c r="BH124" s="61"/>
      <c r="BI124" s="61"/>
      <c r="BJ124" s="61"/>
      <c r="BK124" s="61"/>
      <c r="BL124" s="61"/>
      <c r="BM124" s="61"/>
      <c r="BN124" s="61"/>
      <c r="BO124" s="61"/>
      <c r="BP124" s="61"/>
      <c r="BQ124" s="61"/>
      <c r="BR124" s="61"/>
      <c r="BS124" s="61"/>
      <c r="BT124" s="61"/>
      <c r="BU124" s="61"/>
      <c r="BV124" s="61"/>
      <c r="BW124" s="61"/>
      <c r="BX124" s="61"/>
      <c r="BY124" s="61"/>
      <c r="BZ124" s="61"/>
      <c r="CA124" s="61"/>
      <c r="CB124" s="61"/>
      <c r="CC124" s="61"/>
      <c r="CD124" s="61"/>
      <c r="CE124" s="61"/>
      <c r="CF124" s="61"/>
      <c r="CG124" s="61"/>
      <c r="CH124" s="61"/>
      <c r="CI124" s="61"/>
      <c r="CJ124" s="61"/>
      <c r="CK124" s="61"/>
      <c r="CL124" s="61"/>
      <c r="CM124" s="61"/>
      <c r="CN124" s="61"/>
      <c r="CO124" s="61"/>
      <c r="CP124" s="61"/>
      <c r="CQ124" s="61"/>
      <c r="CR124" s="61"/>
      <c r="CS124" s="61"/>
      <c r="CT124" s="61"/>
      <c r="CU124" s="61"/>
      <c r="CV124" s="61"/>
      <c r="CW124" s="61"/>
      <c r="CX124" s="61"/>
      <c r="CY124" s="61"/>
      <c r="CZ124" s="61"/>
      <c r="DA124" s="61"/>
      <c r="DB124" s="61"/>
      <c r="DC124" s="61"/>
      <c r="DD124" s="61"/>
      <c r="DE124" s="61"/>
      <c r="DF124" s="61"/>
      <c r="DG124" s="61"/>
      <c r="DH124" s="61"/>
      <c r="DI124" s="61"/>
      <c r="DJ124" s="61"/>
      <c r="DK124" s="61"/>
      <c r="DL124" s="61"/>
      <c r="DM124" s="61"/>
      <c r="DN124" s="61"/>
      <c r="DO124" s="61"/>
      <c r="DP124" s="61"/>
      <c r="DQ124" s="61"/>
      <c r="DR124" s="61"/>
      <c r="DS124" s="61"/>
      <c r="DT124" s="61"/>
      <c r="DU124" s="61"/>
      <c r="DV124" s="61"/>
      <c r="DW124" s="61"/>
      <c r="DX124" s="61"/>
      <c r="DY124" s="61"/>
      <c r="DZ124" s="61"/>
      <c r="EA124" s="61"/>
      <c r="EB124" s="61"/>
      <c r="EC124" s="61"/>
      <c r="ED124" s="61"/>
      <c r="EE124" s="61"/>
      <c r="EF124" s="61"/>
      <c r="EG124" s="61"/>
      <c r="EH124" s="61"/>
      <c r="EI124" s="61"/>
      <c r="EJ124" s="61"/>
      <c r="EK124" s="61"/>
      <c r="EL124" s="61"/>
      <c r="EM124" s="61"/>
      <c r="EN124" s="61"/>
      <c r="EO124" s="61"/>
      <c r="EP124" s="61"/>
      <c r="EQ124" s="61"/>
      <c r="ER124" s="61"/>
      <c r="ES124" s="61"/>
      <c r="ET124" s="61"/>
      <c r="EU124" s="61"/>
      <c r="EV124" s="61"/>
      <c r="EW124" s="61"/>
      <c r="EX124" s="61"/>
      <c r="EY124" s="61"/>
      <c r="EZ124" s="61"/>
      <c r="FA124" s="61"/>
      <c r="FB124" s="61"/>
      <c r="FC124" s="61"/>
      <c r="FD124" s="61"/>
      <c r="FE124" s="61"/>
      <c r="FF124" s="61"/>
      <c r="FG124" s="61"/>
      <c r="FH124" s="61"/>
      <c r="FI124" s="61"/>
      <c r="FJ124" s="61"/>
      <c r="FK124" s="61"/>
      <c r="FL124" s="61"/>
      <c r="FM124" s="61"/>
      <c r="FN124" s="61"/>
      <c r="FO124" s="61"/>
      <c r="FP124" s="61"/>
      <c r="FQ124" s="61"/>
      <c r="FR124" s="61"/>
      <c r="FS124" s="61"/>
      <c r="FT124" s="61"/>
      <c r="FU124" s="61"/>
      <c r="FV124" s="61"/>
      <c r="FW124" s="61"/>
      <c r="FX124" s="61"/>
      <c r="FY124" s="61"/>
      <c r="FZ124" s="61"/>
      <c r="GA124" s="61"/>
      <c r="GB124" s="61"/>
      <c r="GC124" s="61"/>
      <c r="GD124" s="61"/>
      <c r="GE124" s="61"/>
      <c r="GF124" s="61"/>
      <c r="GG124" s="61"/>
      <c r="GH124" s="61"/>
      <c r="GI124" s="61"/>
      <c r="GJ124" s="61"/>
      <c r="GK124" s="61"/>
      <c r="GL124" s="61"/>
      <c r="GM124" s="61"/>
      <c r="GN124" s="61"/>
      <c r="GO124" s="61"/>
      <c r="GP124" s="61"/>
      <c r="GQ124" s="61"/>
      <c r="GR124" s="61"/>
      <c r="GS124" s="61"/>
      <c r="GT124" s="61"/>
      <c r="GU124" s="61"/>
      <c r="GV124" s="61"/>
      <c r="GW124" s="61"/>
      <c r="GX124" s="61"/>
      <c r="GY124" s="61"/>
      <c r="GZ124" s="61"/>
      <c r="HA124" s="61"/>
      <c r="HB124" s="61"/>
      <c r="HC124" s="61"/>
      <c r="HD124" s="61"/>
      <c r="HE124" s="61"/>
      <c r="HF124" s="61"/>
      <c r="HG124" s="61"/>
      <c r="HH124" s="61"/>
      <c r="HI124" s="61"/>
      <c r="HJ124" s="61"/>
      <c r="HK124" s="61"/>
      <c r="HL124" s="61"/>
      <c r="HM124" s="61"/>
      <c r="HN124" s="61"/>
      <c r="HO124" s="61"/>
      <c r="HP124" s="61"/>
      <c r="HQ124" s="61"/>
      <c r="HR124" s="61"/>
      <c r="HS124" s="61"/>
      <c r="HT124" s="61"/>
      <c r="HU124" s="61"/>
      <c r="HV124" s="61"/>
      <c r="HW124" s="61"/>
      <c r="HX124" s="61"/>
      <c r="HY124" s="61"/>
      <c r="HZ124" s="61"/>
      <c r="IA124" s="61"/>
      <c r="IB124" s="61"/>
      <c r="IC124" s="61"/>
      <c r="ID124" s="61"/>
      <c r="IE124" s="61"/>
      <c r="IF124" s="61"/>
      <c r="IG124" s="61"/>
      <c r="IH124" s="61"/>
      <c r="II124" s="61"/>
      <c r="IJ124" s="61"/>
      <c r="IK124" s="61"/>
      <c r="IL124" s="61"/>
      <c r="IM124" s="61"/>
      <c r="IN124" s="61"/>
      <c r="IO124" s="61"/>
      <c r="IP124" s="61"/>
      <c r="IQ124" s="61"/>
      <c r="IR124" s="61"/>
      <c r="IS124" s="61"/>
    </row>
    <row r="125" spans="1:253" s="73" customFormat="1" x14ac:dyDescent="0.2">
      <c r="A125" s="61" t="s">
        <v>228</v>
      </c>
      <c r="B125" s="61">
        <v>1</v>
      </c>
      <c r="C125" s="61" t="s">
        <v>69</v>
      </c>
      <c r="D125" s="176" t="s">
        <v>343</v>
      </c>
      <c r="E125" s="94">
        <v>1.89</v>
      </c>
      <c r="F125" s="50">
        <v>81</v>
      </c>
      <c r="G125" s="50">
        <v>99.84</v>
      </c>
      <c r="H125" s="51">
        <v>1095626</v>
      </c>
      <c r="I125" s="95"/>
      <c r="J125" s="64">
        <f t="shared" si="3"/>
        <v>80.870400000000004</v>
      </c>
      <c r="K125" s="64">
        <v>80.870400000000004</v>
      </c>
      <c r="L125" s="61"/>
      <c r="M125" s="61"/>
      <c r="N125" s="61"/>
      <c r="O125" s="61"/>
      <c r="P125" s="96"/>
      <c r="Q125" s="61"/>
      <c r="R125" s="61"/>
      <c r="S125" s="61"/>
      <c r="T125" s="61"/>
      <c r="U125" s="61"/>
      <c r="V125" s="61"/>
      <c r="W125" s="61"/>
      <c r="X125" s="61"/>
      <c r="Y125" s="61"/>
      <c r="Z125" s="61"/>
      <c r="AA125" s="61"/>
      <c r="AB125" s="61"/>
      <c r="AC125" s="61"/>
      <c r="AD125" s="61"/>
      <c r="AE125" s="61"/>
      <c r="AF125" s="61"/>
      <c r="AG125" s="61"/>
      <c r="AH125" s="61"/>
      <c r="AI125" s="61"/>
      <c r="AJ125" s="61"/>
      <c r="AK125" s="61"/>
      <c r="AL125" s="61"/>
      <c r="AM125" s="61"/>
      <c r="AN125" s="61"/>
      <c r="AO125" s="61"/>
      <c r="AP125" s="61"/>
      <c r="AQ125" s="61"/>
      <c r="AR125" s="61"/>
      <c r="AS125" s="61"/>
      <c r="AT125" s="61"/>
      <c r="AU125" s="61"/>
      <c r="AV125" s="61"/>
      <c r="AW125" s="61"/>
      <c r="AX125" s="61"/>
      <c r="AY125" s="61"/>
      <c r="AZ125" s="61"/>
      <c r="BA125" s="61"/>
      <c r="BB125" s="61"/>
      <c r="BC125" s="61"/>
      <c r="BD125" s="61"/>
      <c r="BE125" s="61"/>
      <c r="BF125" s="61"/>
      <c r="BG125" s="61"/>
      <c r="BH125" s="61"/>
      <c r="BI125" s="61"/>
      <c r="BJ125" s="61"/>
      <c r="BK125" s="61"/>
      <c r="BL125" s="61"/>
      <c r="BM125" s="61"/>
      <c r="BN125" s="61"/>
      <c r="BO125" s="61"/>
      <c r="BP125" s="61"/>
      <c r="BQ125" s="61"/>
      <c r="BR125" s="61"/>
      <c r="BS125" s="61"/>
      <c r="BT125" s="61"/>
      <c r="BU125" s="61"/>
      <c r="BV125" s="61"/>
      <c r="BW125" s="61"/>
      <c r="BX125" s="61"/>
      <c r="BY125" s="61"/>
      <c r="BZ125" s="61"/>
      <c r="CA125" s="61"/>
      <c r="CB125" s="61"/>
      <c r="CC125" s="61"/>
      <c r="CD125" s="61"/>
      <c r="CE125" s="61"/>
      <c r="CF125" s="61"/>
      <c r="CG125" s="61"/>
      <c r="CH125" s="61"/>
      <c r="CI125" s="61"/>
      <c r="CJ125" s="61"/>
      <c r="CK125" s="61"/>
      <c r="CL125" s="61"/>
      <c r="CM125" s="61"/>
      <c r="CN125" s="61"/>
      <c r="CO125" s="61"/>
      <c r="CP125" s="61"/>
      <c r="CQ125" s="61"/>
      <c r="CR125" s="61"/>
      <c r="CS125" s="61"/>
      <c r="CT125" s="61"/>
      <c r="CU125" s="61"/>
      <c r="CV125" s="61"/>
      <c r="CW125" s="61"/>
      <c r="CX125" s="61"/>
      <c r="CY125" s="61"/>
      <c r="CZ125" s="61"/>
      <c r="DA125" s="61"/>
      <c r="DB125" s="61"/>
      <c r="DC125" s="61"/>
      <c r="DD125" s="61"/>
      <c r="DE125" s="61"/>
      <c r="DF125" s="61"/>
      <c r="DG125" s="61"/>
      <c r="DH125" s="61"/>
      <c r="DI125" s="61"/>
      <c r="DJ125" s="61"/>
      <c r="DK125" s="61"/>
      <c r="DL125" s="61"/>
      <c r="DM125" s="61"/>
      <c r="DN125" s="61"/>
      <c r="DO125" s="61"/>
      <c r="DP125" s="61"/>
      <c r="DQ125" s="61"/>
      <c r="DR125" s="61"/>
      <c r="DS125" s="61"/>
      <c r="DT125" s="61"/>
      <c r="DU125" s="61"/>
      <c r="DV125" s="61"/>
      <c r="DW125" s="61"/>
      <c r="DX125" s="61"/>
      <c r="DY125" s="61"/>
      <c r="DZ125" s="61"/>
      <c r="EA125" s="61"/>
      <c r="EB125" s="61"/>
      <c r="EC125" s="61"/>
      <c r="ED125" s="61"/>
      <c r="EE125" s="61"/>
      <c r="EF125" s="61"/>
      <c r="EG125" s="61"/>
      <c r="EH125" s="61"/>
      <c r="EI125" s="61"/>
      <c r="EJ125" s="61"/>
      <c r="EK125" s="61"/>
      <c r="EL125" s="61"/>
      <c r="EM125" s="61"/>
      <c r="EN125" s="61"/>
      <c r="EO125" s="61"/>
      <c r="EP125" s="61"/>
      <c r="EQ125" s="61"/>
      <c r="ER125" s="61"/>
      <c r="ES125" s="61"/>
      <c r="ET125" s="61"/>
      <c r="EU125" s="61"/>
      <c r="EV125" s="61"/>
      <c r="EW125" s="61"/>
      <c r="EX125" s="61"/>
      <c r="EY125" s="61"/>
      <c r="EZ125" s="61"/>
      <c r="FA125" s="61"/>
      <c r="FB125" s="61"/>
      <c r="FC125" s="61"/>
      <c r="FD125" s="61"/>
      <c r="FE125" s="61"/>
      <c r="FF125" s="61"/>
      <c r="FG125" s="61"/>
      <c r="FH125" s="61"/>
      <c r="FI125" s="61"/>
      <c r="FJ125" s="61"/>
      <c r="FK125" s="61"/>
      <c r="FL125" s="61"/>
      <c r="FM125" s="61"/>
      <c r="FN125" s="61"/>
      <c r="FO125" s="61"/>
      <c r="FP125" s="61"/>
      <c r="FQ125" s="61"/>
      <c r="FR125" s="61"/>
      <c r="FS125" s="61"/>
      <c r="FT125" s="61"/>
      <c r="FU125" s="61"/>
      <c r="FV125" s="61"/>
      <c r="FW125" s="61"/>
      <c r="FX125" s="61"/>
      <c r="FY125" s="61"/>
      <c r="FZ125" s="61"/>
      <c r="GA125" s="61"/>
      <c r="GB125" s="61"/>
      <c r="GC125" s="61"/>
      <c r="GD125" s="61"/>
      <c r="GE125" s="61"/>
      <c r="GF125" s="61"/>
      <c r="GG125" s="61"/>
      <c r="GH125" s="61"/>
      <c r="GI125" s="61"/>
      <c r="GJ125" s="61"/>
      <c r="GK125" s="61"/>
      <c r="GL125" s="61"/>
      <c r="GM125" s="61"/>
      <c r="GN125" s="61"/>
      <c r="GO125" s="61"/>
      <c r="GP125" s="61"/>
      <c r="GQ125" s="61"/>
      <c r="GR125" s="61"/>
      <c r="GS125" s="61"/>
      <c r="GT125" s="61"/>
      <c r="GU125" s="61"/>
      <c r="GV125" s="61"/>
      <c r="GW125" s="61"/>
      <c r="GX125" s="61"/>
      <c r="GY125" s="61"/>
      <c r="GZ125" s="61"/>
      <c r="HA125" s="61"/>
      <c r="HB125" s="61"/>
      <c r="HC125" s="61"/>
      <c r="HD125" s="61"/>
      <c r="HE125" s="61"/>
      <c r="HF125" s="61"/>
      <c r="HG125" s="61"/>
      <c r="HH125" s="61"/>
      <c r="HI125" s="61"/>
      <c r="HJ125" s="61"/>
      <c r="HK125" s="61"/>
      <c r="HL125" s="61"/>
      <c r="HM125" s="61"/>
      <c r="HN125" s="61"/>
      <c r="HO125" s="61"/>
      <c r="HP125" s="61"/>
      <c r="HQ125" s="61"/>
      <c r="HR125" s="61"/>
      <c r="HS125" s="61"/>
      <c r="HT125" s="61"/>
      <c r="HU125" s="61"/>
      <c r="HV125" s="61"/>
      <c r="HW125" s="61"/>
      <c r="HX125" s="61"/>
      <c r="HY125" s="61"/>
      <c r="HZ125" s="61"/>
      <c r="IA125" s="61"/>
      <c r="IB125" s="61"/>
      <c r="IC125" s="61"/>
      <c r="ID125" s="61"/>
      <c r="IE125" s="61"/>
      <c r="IF125" s="61"/>
      <c r="IG125" s="61"/>
      <c r="IH125" s="61"/>
      <c r="II125" s="61"/>
      <c r="IJ125" s="61"/>
      <c r="IK125" s="61"/>
      <c r="IL125" s="61"/>
      <c r="IM125" s="61"/>
      <c r="IN125" s="61"/>
      <c r="IO125" s="61"/>
      <c r="IP125" s="61"/>
      <c r="IQ125" s="61"/>
      <c r="IR125" s="61"/>
      <c r="IS125" s="61"/>
    </row>
    <row r="126" spans="1:253" x14ac:dyDescent="0.2">
      <c r="A126" s="74" t="s">
        <v>229</v>
      </c>
      <c r="B126" s="74">
        <v>3</v>
      </c>
      <c r="C126" s="74" t="s">
        <v>70</v>
      </c>
      <c r="D126" s="184" t="s">
        <v>344</v>
      </c>
      <c r="E126" s="106">
        <v>24.72</v>
      </c>
      <c r="F126" s="107">
        <v>80</v>
      </c>
      <c r="G126" s="107">
        <v>90.16</v>
      </c>
      <c r="H126" s="108">
        <v>59000</v>
      </c>
      <c r="I126" s="109"/>
      <c r="J126" s="110">
        <f t="shared" si="3"/>
        <v>72.127999999999986</v>
      </c>
      <c r="K126" s="110">
        <v>77.380299999999991</v>
      </c>
      <c r="L126" s="74"/>
      <c r="M126" s="74"/>
      <c r="N126" s="74"/>
      <c r="O126" s="74"/>
      <c r="P126" s="74"/>
      <c r="Q126" s="74"/>
      <c r="R126" s="74"/>
      <c r="S126" s="74"/>
      <c r="T126" s="74"/>
      <c r="U126" s="74"/>
      <c r="V126" s="74"/>
      <c r="W126" s="74"/>
      <c r="X126" s="74"/>
      <c r="Y126" s="74"/>
      <c r="Z126" s="74"/>
      <c r="AA126" s="74"/>
      <c r="AB126" s="74"/>
      <c r="AC126" s="74"/>
      <c r="AD126" s="74"/>
      <c r="AE126" s="74"/>
      <c r="AF126" s="74"/>
      <c r="AG126" s="74"/>
      <c r="AH126" s="74"/>
      <c r="AI126" s="74"/>
      <c r="AJ126" s="74"/>
      <c r="AK126" s="74"/>
      <c r="AL126" s="74"/>
      <c r="AM126" s="74"/>
      <c r="AN126" s="74"/>
      <c r="AO126" s="74"/>
      <c r="AP126" s="74"/>
      <c r="AQ126" s="74"/>
      <c r="AR126" s="74"/>
      <c r="AS126" s="74"/>
      <c r="AT126" s="74"/>
      <c r="AU126" s="74"/>
      <c r="AV126" s="74"/>
      <c r="AW126" s="74"/>
      <c r="AX126" s="74"/>
      <c r="AY126" s="74"/>
      <c r="AZ126" s="74"/>
      <c r="BA126" s="74"/>
      <c r="BB126" s="74"/>
      <c r="BC126" s="74"/>
      <c r="BD126" s="74"/>
      <c r="BE126" s="74"/>
      <c r="BF126" s="74"/>
      <c r="BG126" s="74"/>
      <c r="BH126" s="74"/>
      <c r="BI126" s="74"/>
      <c r="BJ126" s="74"/>
      <c r="BK126" s="74"/>
      <c r="BL126" s="74"/>
      <c r="BM126" s="74"/>
      <c r="BN126" s="74"/>
      <c r="BO126" s="74"/>
      <c r="BP126" s="74"/>
      <c r="BQ126" s="74"/>
      <c r="BR126" s="74"/>
      <c r="BS126" s="74"/>
      <c r="BT126" s="74"/>
      <c r="BU126" s="74"/>
      <c r="BV126" s="74"/>
      <c r="BW126" s="74"/>
      <c r="BX126" s="74"/>
      <c r="BY126" s="74"/>
      <c r="BZ126" s="74"/>
      <c r="CA126" s="74"/>
      <c r="CB126" s="74"/>
      <c r="CC126" s="74"/>
      <c r="CD126" s="74"/>
      <c r="CE126" s="74"/>
      <c r="CF126" s="74"/>
      <c r="CG126" s="74"/>
      <c r="CH126" s="74"/>
      <c r="CI126" s="74"/>
      <c r="CJ126" s="74"/>
      <c r="CK126" s="74"/>
      <c r="CL126" s="74"/>
      <c r="CM126" s="74"/>
      <c r="CN126" s="74"/>
      <c r="CO126" s="74"/>
      <c r="CP126" s="74"/>
      <c r="CQ126" s="74"/>
      <c r="CR126" s="74"/>
      <c r="CS126" s="74"/>
      <c r="CT126" s="74"/>
      <c r="CU126" s="74"/>
      <c r="CV126" s="74"/>
      <c r="CW126" s="74"/>
      <c r="CX126" s="74"/>
      <c r="CY126" s="74"/>
      <c r="CZ126" s="74"/>
      <c r="DA126" s="74"/>
      <c r="DB126" s="74"/>
      <c r="DC126" s="74"/>
      <c r="DD126" s="74"/>
      <c r="DE126" s="74"/>
      <c r="DF126" s="74"/>
      <c r="DG126" s="74"/>
      <c r="DH126" s="74"/>
      <c r="DI126" s="74"/>
      <c r="DJ126" s="74"/>
      <c r="DK126" s="74"/>
      <c r="DL126" s="74"/>
      <c r="DM126" s="74"/>
      <c r="DN126" s="74"/>
      <c r="DO126" s="74"/>
      <c r="DP126" s="74"/>
      <c r="DQ126" s="74"/>
      <c r="DR126" s="74"/>
      <c r="DS126" s="74"/>
      <c r="DT126" s="74"/>
      <c r="DU126" s="74"/>
      <c r="DV126" s="74"/>
      <c r="DW126" s="74"/>
      <c r="DX126" s="74"/>
      <c r="DY126" s="74"/>
      <c r="DZ126" s="74"/>
      <c r="EA126" s="74"/>
      <c r="EB126" s="74"/>
      <c r="EC126" s="74"/>
      <c r="ED126" s="74"/>
      <c r="EE126" s="74"/>
      <c r="EF126" s="74"/>
      <c r="EG126" s="74"/>
      <c r="EH126" s="74"/>
      <c r="EI126" s="74"/>
      <c r="EJ126" s="74"/>
      <c r="EK126" s="74"/>
      <c r="EL126" s="74"/>
      <c r="EM126" s="74"/>
      <c r="EN126" s="74"/>
      <c r="EO126" s="74"/>
      <c r="EP126" s="74"/>
      <c r="EQ126" s="74"/>
      <c r="ER126" s="74"/>
      <c r="ES126" s="74"/>
      <c r="ET126" s="74"/>
      <c r="EU126" s="74"/>
      <c r="EV126" s="74"/>
      <c r="EW126" s="74"/>
      <c r="EX126" s="74"/>
      <c r="EY126" s="74"/>
      <c r="EZ126" s="74"/>
      <c r="FA126" s="74"/>
      <c r="FB126" s="74"/>
      <c r="FC126" s="74"/>
      <c r="FD126" s="74"/>
      <c r="FE126" s="74"/>
      <c r="FF126" s="74"/>
      <c r="FG126" s="74"/>
      <c r="FH126" s="74"/>
      <c r="FI126" s="74"/>
      <c r="FJ126" s="74"/>
      <c r="FK126" s="74"/>
      <c r="FL126" s="74"/>
      <c r="FM126" s="74"/>
      <c r="FN126" s="74"/>
      <c r="FO126" s="74"/>
      <c r="FP126" s="74"/>
      <c r="FQ126" s="74"/>
      <c r="FR126" s="74"/>
      <c r="FS126" s="74"/>
      <c r="FT126" s="74"/>
      <c r="FU126" s="74"/>
      <c r="FV126" s="74"/>
      <c r="FW126" s="74"/>
      <c r="FX126" s="74"/>
      <c r="FY126" s="74"/>
      <c r="FZ126" s="74"/>
      <c r="GA126" s="74"/>
      <c r="GB126" s="74"/>
      <c r="GC126" s="74"/>
      <c r="GD126" s="74"/>
      <c r="GE126" s="74"/>
      <c r="GF126" s="74"/>
      <c r="GG126" s="74"/>
      <c r="GH126" s="74"/>
      <c r="GI126" s="74"/>
      <c r="GJ126" s="74"/>
      <c r="GK126" s="74"/>
      <c r="GL126" s="74"/>
      <c r="GM126" s="74"/>
      <c r="GN126" s="74"/>
      <c r="GO126" s="74"/>
      <c r="GP126" s="74"/>
      <c r="GQ126" s="74"/>
      <c r="GR126" s="74"/>
      <c r="GS126" s="74"/>
      <c r="GT126" s="74"/>
      <c r="GU126" s="74"/>
      <c r="GV126" s="74"/>
      <c r="GW126" s="74"/>
      <c r="GX126" s="74"/>
      <c r="GY126" s="74"/>
      <c r="GZ126" s="74"/>
      <c r="HA126" s="74"/>
      <c r="HB126" s="74"/>
      <c r="HC126" s="74"/>
      <c r="HD126" s="74"/>
      <c r="HE126" s="74"/>
      <c r="HF126" s="74"/>
      <c r="HG126" s="74"/>
      <c r="HH126" s="74"/>
      <c r="HI126" s="74"/>
      <c r="HJ126" s="74"/>
      <c r="HK126" s="74"/>
      <c r="HL126" s="74"/>
      <c r="HM126" s="74"/>
      <c r="HN126" s="74"/>
      <c r="HO126" s="74"/>
      <c r="HP126" s="74"/>
      <c r="HQ126" s="74"/>
      <c r="HR126" s="74"/>
      <c r="HS126" s="74"/>
      <c r="HT126" s="74"/>
      <c r="HU126" s="74"/>
      <c r="HV126" s="74"/>
      <c r="HW126" s="74"/>
      <c r="HX126" s="74"/>
      <c r="HY126" s="74"/>
      <c r="HZ126" s="74"/>
      <c r="IA126" s="74"/>
      <c r="IB126" s="74"/>
      <c r="IC126" s="74"/>
      <c r="ID126" s="74"/>
      <c r="IE126" s="74"/>
      <c r="IF126" s="74"/>
      <c r="IG126" s="74"/>
      <c r="IH126" s="74"/>
      <c r="II126" s="74"/>
      <c r="IJ126" s="74"/>
      <c r="IK126" s="74"/>
      <c r="IL126" s="74"/>
      <c r="IM126" s="74"/>
      <c r="IN126" s="74"/>
      <c r="IO126" s="74"/>
      <c r="IP126" s="74"/>
      <c r="IQ126" s="74"/>
      <c r="IR126" s="74"/>
      <c r="IS126" s="74"/>
    </row>
    <row r="127" spans="1:253" s="52" customFormat="1" x14ac:dyDescent="0.2">
      <c r="A127" s="52" t="s">
        <v>231</v>
      </c>
      <c r="B127" s="52">
        <v>2</v>
      </c>
      <c r="C127" s="52" t="s">
        <v>71</v>
      </c>
      <c r="D127" s="180" t="s">
        <v>345</v>
      </c>
      <c r="E127" s="88">
        <v>61.28</v>
      </c>
      <c r="F127" s="89">
        <v>83</v>
      </c>
      <c r="G127" s="89">
        <v>93.12</v>
      </c>
      <c r="H127" s="90">
        <v>33600</v>
      </c>
      <c r="I127" s="91"/>
      <c r="J127" s="92">
        <f t="shared" si="3"/>
        <v>77.289600000000007</v>
      </c>
      <c r="K127" s="92">
        <v>81.609750000000005</v>
      </c>
      <c r="M127" s="52" t="s">
        <v>230</v>
      </c>
    </row>
    <row r="128" spans="1:253" s="74" customFormat="1" x14ac:dyDescent="0.2">
      <c r="A128" s="73" t="s">
        <v>386</v>
      </c>
      <c r="B128" s="73">
        <v>4</v>
      </c>
      <c r="C128" s="73" t="s">
        <v>387</v>
      </c>
      <c r="D128" s="183" t="s">
        <v>388</v>
      </c>
      <c r="E128" s="98">
        <v>133.16999999999999</v>
      </c>
      <c r="F128" s="99">
        <v>65</v>
      </c>
      <c r="G128" s="99">
        <v>95.46</v>
      </c>
      <c r="H128" s="100">
        <v>485000</v>
      </c>
      <c r="I128" s="101"/>
      <c r="J128" s="102">
        <f t="shared" si="3"/>
        <v>62.048999999999999</v>
      </c>
      <c r="K128" s="102">
        <v>62.05</v>
      </c>
      <c r="L128" s="73"/>
      <c r="M128" s="73"/>
      <c r="N128" s="73"/>
      <c r="O128" s="73"/>
      <c r="P128" s="73"/>
      <c r="Q128" s="73"/>
      <c r="R128" s="73"/>
      <c r="S128" s="73"/>
      <c r="T128" s="73"/>
      <c r="U128" s="73"/>
      <c r="V128" s="73"/>
      <c r="W128" s="73"/>
      <c r="X128" s="73"/>
      <c r="Y128" s="73"/>
      <c r="Z128" s="73"/>
      <c r="AA128" s="73"/>
      <c r="AB128" s="73"/>
      <c r="AC128" s="73"/>
      <c r="AD128" s="73"/>
      <c r="AE128" s="73"/>
      <c r="AF128" s="73"/>
      <c r="AG128" s="73"/>
      <c r="AH128" s="73"/>
      <c r="AI128" s="73"/>
      <c r="AJ128" s="73"/>
      <c r="AK128" s="73"/>
      <c r="AL128" s="73"/>
      <c r="AM128" s="73"/>
      <c r="AN128" s="73"/>
      <c r="AO128" s="73"/>
      <c r="AP128" s="73"/>
      <c r="AQ128" s="73"/>
      <c r="AR128" s="73"/>
      <c r="AS128" s="73"/>
      <c r="AT128" s="73"/>
      <c r="AU128" s="73"/>
      <c r="AV128" s="73"/>
      <c r="AW128" s="73"/>
      <c r="AX128" s="73"/>
      <c r="AY128" s="73"/>
      <c r="AZ128" s="73"/>
      <c r="BA128" s="73"/>
      <c r="BB128" s="73"/>
      <c r="BC128" s="73"/>
      <c r="BD128" s="73"/>
      <c r="BE128" s="73"/>
      <c r="BF128" s="73"/>
      <c r="BG128" s="73"/>
      <c r="BH128" s="73"/>
      <c r="BI128" s="73"/>
      <c r="BJ128" s="73"/>
      <c r="BK128" s="73"/>
      <c r="BL128" s="73"/>
      <c r="BM128" s="73"/>
      <c r="BN128" s="73"/>
      <c r="BO128" s="73"/>
      <c r="BP128" s="73"/>
      <c r="BQ128" s="73"/>
      <c r="BR128" s="73"/>
      <c r="BS128" s="73"/>
      <c r="BT128" s="73"/>
      <c r="BU128" s="73"/>
      <c r="BV128" s="73"/>
      <c r="BW128" s="73"/>
      <c r="BX128" s="73"/>
      <c r="BY128" s="73"/>
      <c r="BZ128" s="73"/>
      <c r="CA128" s="73"/>
      <c r="CB128" s="73"/>
      <c r="CC128" s="73"/>
      <c r="CD128" s="73"/>
      <c r="CE128" s="73"/>
      <c r="CF128" s="73"/>
      <c r="CG128" s="73"/>
      <c r="CH128" s="73"/>
      <c r="CI128" s="73"/>
      <c r="CJ128" s="73"/>
      <c r="CK128" s="73"/>
      <c r="CL128" s="73"/>
      <c r="CM128" s="73"/>
      <c r="CN128" s="73"/>
      <c r="CO128" s="73"/>
      <c r="CP128" s="73"/>
      <c r="CQ128" s="73"/>
      <c r="CR128" s="73"/>
      <c r="CS128" s="73"/>
      <c r="CT128" s="73"/>
      <c r="CU128" s="73"/>
      <c r="CV128" s="73"/>
      <c r="CW128" s="73"/>
      <c r="CX128" s="73"/>
      <c r="CY128" s="73"/>
      <c r="CZ128" s="73"/>
      <c r="DA128" s="73"/>
      <c r="DB128" s="73"/>
      <c r="DC128" s="73"/>
      <c r="DD128" s="73"/>
      <c r="DE128" s="73"/>
      <c r="DF128" s="73"/>
      <c r="DG128" s="73"/>
      <c r="DH128" s="73"/>
      <c r="DI128" s="73"/>
      <c r="DJ128" s="73"/>
      <c r="DK128" s="73"/>
      <c r="DL128" s="73"/>
      <c r="DM128" s="73"/>
      <c r="DN128" s="73"/>
      <c r="DO128" s="73"/>
      <c r="DP128" s="73"/>
      <c r="DQ128" s="73"/>
      <c r="DR128" s="73"/>
      <c r="DS128" s="73"/>
      <c r="DT128" s="73"/>
      <c r="DU128" s="73"/>
      <c r="DV128" s="73"/>
      <c r="DW128" s="73"/>
      <c r="DX128" s="73"/>
      <c r="DY128" s="73"/>
      <c r="DZ128" s="73"/>
      <c r="EA128" s="73"/>
      <c r="EB128" s="73"/>
      <c r="EC128" s="73"/>
      <c r="ED128" s="73"/>
      <c r="EE128" s="73"/>
      <c r="EF128" s="73"/>
      <c r="EG128" s="73"/>
      <c r="EH128" s="73"/>
      <c r="EI128" s="73"/>
      <c r="EJ128" s="73"/>
      <c r="EK128" s="73"/>
      <c r="EL128" s="73"/>
      <c r="EM128" s="73"/>
      <c r="EN128" s="73"/>
      <c r="EO128" s="73"/>
      <c r="EP128" s="73"/>
      <c r="EQ128" s="73"/>
      <c r="ER128" s="73"/>
      <c r="ES128" s="73"/>
      <c r="ET128" s="73"/>
      <c r="EU128" s="73"/>
      <c r="EV128" s="73"/>
      <c r="EW128" s="73"/>
      <c r="EX128" s="73"/>
      <c r="EY128" s="73"/>
      <c r="EZ128" s="73"/>
      <c r="FA128" s="73"/>
      <c r="FB128" s="73"/>
      <c r="FC128" s="73"/>
      <c r="FD128" s="73"/>
      <c r="FE128" s="73"/>
      <c r="FF128" s="73"/>
      <c r="FG128" s="73"/>
      <c r="FH128" s="73"/>
      <c r="FI128" s="73"/>
      <c r="FJ128" s="73"/>
      <c r="FK128" s="73"/>
      <c r="FL128" s="73"/>
      <c r="FM128" s="73"/>
      <c r="FN128" s="73"/>
      <c r="FO128" s="73"/>
      <c r="FP128" s="73"/>
      <c r="FQ128" s="73"/>
      <c r="FR128" s="73"/>
      <c r="FS128" s="73"/>
      <c r="FT128" s="73"/>
      <c r="FU128" s="73"/>
      <c r="FV128" s="73"/>
      <c r="FW128" s="73"/>
      <c r="FX128" s="73"/>
      <c r="FY128" s="73"/>
      <c r="FZ128" s="73"/>
      <c r="GA128" s="73"/>
      <c r="GB128" s="73"/>
      <c r="GC128" s="73"/>
      <c r="GD128" s="73"/>
      <c r="GE128" s="73"/>
      <c r="GF128" s="73"/>
      <c r="GG128" s="73"/>
      <c r="GH128" s="73"/>
      <c r="GI128" s="73"/>
      <c r="GJ128" s="73"/>
      <c r="GK128" s="73"/>
      <c r="GL128" s="73"/>
      <c r="GM128" s="73"/>
      <c r="GN128" s="73"/>
      <c r="GO128" s="73"/>
      <c r="GP128" s="73"/>
      <c r="GQ128" s="73"/>
      <c r="GR128" s="73"/>
      <c r="GS128" s="73"/>
      <c r="GT128" s="73"/>
      <c r="GU128" s="73"/>
      <c r="GV128" s="73"/>
      <c r="GW128" s="73"/>
      <c r="GX128" s="73"/>
      <c r="GY128" s="73"/>
      <c r="GZ128" s="73"/>
      <c r="HA128" s="73"/>
      <c r="HB128" s="73"/>
      <c r="HC128" s="73"/>
      <c r="HD128" s="73"/>
      <c r="HE128" s="73"/>
      <c r="HF128" s="73"/>
      <c r="HG128" s="73"/>
      <c r="HH128" s="73"/>
      <c r="HI128" s="73"/>
      <c r="HJ128" s="73"/>
      <c r="HK128" s="73"/>
      <c r="HL128" s="73"/>
      <c r="HM128" s="73"/>
      <c r="HN128" s="73"/>
      <c r="HO128" s="73"/>
      <c r="HP128" s="73"/>
      <c r="HQ128" s="73"/>
      <c r="HR128" s="73"/>
      <c r="HS128" s="73"/>
      <c r="HT128" s="73"/>
      <c r="HU128" s="73"/>
      <c r="HV128" s="73"/>
      <c r="HW128" s="73"/>
      <c r="HX128" s="73"/>
      <c r="HY128" s="73"/>
      <c r="HZ128" s="73"/>
      <c r="IA128" s="73"/>
      <c r="IB128" s="73"/>
      <c r="IC128" s="73"/>
      <c r="ID128" s="73"/>
      <c r="IE128" s="73"/>
      <c r="IF128" s="73"/>
      <c r="IG128" s="73"/>
      <c r="IH128" s="73"/>
      <c r="II128" s="73"/>
      <c r="IJ128" s="73"/>
      <c r="IK128" s="73"/>
      <c r="IL128" s="73"/>
      <c r="IM128" s="73"/>
      <c r="IN128" s="73"/>
      <c r="IO128" s="73"/>
      <c r="IP128" s="73"/>
      <c r="IQ128" s="73"/>
      <c r="IR128" s="73"/>
      <c r="IS128" s="73"/>
    </row>
    <row r="129" spans="1:253" s="74" customFormat="1" x14ac:dyDescent="0.2">
      <c r="A129" s="61" t="s">
        <v>233</v>
      </c>
      <c r="B129" s="61">
        <v>1</v>
      </c>
      <c r="C129" s="61" t="s">
        <v>72</v>
      </c>
      <c r="D129" s="176" t="s">
        <v>529</v>
      </c>
      <c r="E129" s="62">
        <v>3.9</v>
      </c>
      <c r="F129" s="50">
        <v>89</v>
      </c>
      <c r="G129" s="50">
        <v>94.76</v>
      </c>
      <c r="H129" s="51">
        <v>105000</v>
      </c>
      <c r="I129" s="95"/>
      <c r="J129" s="64">
        <f t="shared" si="3"/>
        <v>84.336400000000012</v>
      </c>
      <c r="K129" s="64">
        <v>86.908300000000011</v>
      </c>
      <c r="L129" s="61"/>
      <c r="M129" s="61" t="s">
        <v>232</v>
      </c>
      <c r="N129" s="61" t="s">
        <v>461</v>
      </c>
      <c r="O129" s="61"/>
      <c r="P129" s="96"/>
      <c r="Q129" s="61"/>
      <c r="R129" s="61"/>
      <c r="S129" s="61"/>
      <c r="T129" s="61"/>
      <c r="U129" s="61"/>
      <c r="V129" s="61"/>
      <c r="W129" s="61"/>
      <c r="X129" s="61"/>
      <c r="Y129" s="61"/>
      <c r="Z129" s="61"/>
      <c r="AA129" s="61"/>
      <c r="AB129" s="61"/>
      <c r="AC129" s="61"/>
      <c r="AD129" s="61"/>
      <c r="AE129" s="61"/>
      <c r="AF129" s="61"/>
      <c r="AG129" s="61"/>
      <c r="AH129" s="61"/>
      <c r="AI129" s="61"/>
      <c r="AJ129" s="61"/>
      <c r="AK129" s="61"/>
      <c r="AL129" s="61"/>
      <c r="AM129" s="61"/>
      <c r="AN129" s="61"/>
      <c r="AO129" s="61"/>
      <c r="AP129" s="61"/>
      <c r="AQ129" s="61"/>
      <c r="AR129" s="61"/>
      <c r="AS129" s="61"/>
      <c r="AT129" s="61"/>
      <c r="AU129" s="61"/>
      <c r="AV129" s="61"/>
      <c r="AW129" s="61"/>
      <c r="AX129" s="61"/>
      <c r="AY129" s="61"/>
      <c r="AZ129" s="61"/>
      <c r="BA129" s="61"/>
      <c r="BB129" s="61"/>
      <c r="BC129" s="61"/>
      <c r="BD129" s="61"/>
      <c r="BE129" s="61"/>
      <c r="BF129" s="61"/>
      <c r="BG129" s="61"/>
      <c r="BH129" s="61"/>
      <c r="BI129" s="61"/>
      <c r="BJ129" s="61"/>
      <c r="BK129" s="61"/>
      <c r="BL129" s="61"/>
      <c r="BM129" s="61"/>
      <c r="BN129" s="61"/>
      <c r="BO129" s="61"/>
      <c r="BP129" s="61"/>
      <c r="BQ129" s="61"/>
      <c r="BR129" s="61"/>
      <c r="BS129" s="61"/>
      <c r="BT129" s="61"/>
      <c r="BU129" s="61"/>
      <c r="BV129" s="61"/>
      <c r="BW129" s="61"/>
      <c r="BX129" s="61"/>
      <c r="BY129" s="61"/>
      <c r="BZ129" s="61"/>
      <c r="CA129" s="61"/>
      <c r="CB129" s="61"/>
      <c r="CC129" s="61"/>
      <c r="CD129" s="61"/>
      <c r="CE129" s="61"/>
      <c r="CF129" s="61"/>
      <c r="CG129" s="61"/>
      <c r="CH129" s="61"/>
      <c r="CI129" s="61"/>
      <c r="CJ129" s="61"/>
      <c r="CK129" s="61"/>
      <c r="CL129" s="61"/>
      <c r="CM129" s="61"/>
      <c r="CN129" s="61"/>
      <c r="CO129" s="61"/>
      <c r="CP129" s="61"/>
      <c r="CQ129" s="61"/>
      <c r="CR129" s="61"/>
      <c r="CS129" s="61"/>
      <c r="CT129" s="61"/>
      <c r="CU129" s="61"/>
      <c r="CV129" s="61"/>
      <c r="CW129" s="61"/>
      <c r="CX129" s="61"/>
      <c r="CY129" s="61"/>
      <c r="CZ129" s="61"/>
      <c r="DA129" s="61"/>
      <c r="DB129" s="61"/>
      <c r="DC129" s="61"/>
      <c r="DD129" s="61"/>
      <c r="DE129" s="61"/>
      <c r="DF129" s="61"/>
      <c r="DG129" s="61"/>
      <c r="DH129" s="61"/>
      <c r="DI129" s="61"/>
      <c r="DJ129" s="61"/>
      <c r="DK129" s="61"/>
      <c r="DL129" s="61"/>
      <c r="DM129" s="61"/>
      <c r="DN129" s="61"/>
      <c r="DO129" s="61"/>
      <c r="DP129" s="61"/>
      <c r="DQ129" s="61"/>
      <c r="DR129" s="61"/>
      <c r="DS129" s="61"/>
      <c r="DT129" s="61"/>
      <c r="DU129" s="61"/>
      <c r="DV129" s="61"/>
      <c r="DW129" s="61"/>
      <c r="DX129" s="61"/>
      <c r="DY129" s="61"/>
      <c r="DZ129" s="61"/>
      <c r="EA129" s="61"/>
      <c r="EB129" s="61"/>
      <c r="EC129" s="61"/>
      <c r="ED129" s="61"/>
      <c r="EE129" s="61"/>
      <c r="EF129" s="61"/>
      <c r="EG129" s="61"/>
      <c r="EH129" s="61"/>
      <c r="EI129" s="61"/>
      <c r="EJ129" s="61"/>
      <c r="EK129" s="61"/>
      <c r="EL129" s="61"/>
      <c r="EM129" s="61"/>
      <c r="EN129" s="61"/>
      <c r="EO129" s="61"/>
      <c r="EP129" s="61"/>
      <c r="EQ129" s="61"/>
      <c r="ER129" s="61"/>
      <c r="ES129" s="61"/>
      <c r="ET129" s="61"/>
      <c r="EU129" s="61"/>
      <c r="EV129" s="61"/>
      <c r="EW129" s="61"/>
      <c r="EX129" s="61"/>
      <c r="EY129" s="61"/>
      <c r="EZ129" s="61"/>
      <c r="FA129" s="61"/>
      <c r="FB129" s="61"/>
      <c r="FC129" s="61"/>
      <c r="FD129" s="61"/>
      <c r="FE129" s="61"/>
      <c r="FF129" s="61"/>
      <c r="FG129" s="61"/>
      <c r="FH129" s="61"/>
      <c r="FI129" s="61"/>
      <c r="FJ129" s="61"/>
      <c r="FK129" s="61"/>
      <c r="FL129" s="61"/>
      <c r="FM129" s="61"/>
      <c r="FN129" s="61"/>
      <c r="FO129" s="61"/>
      <c r="FP129" s="61"/>
      <c r="FQ129" s="61"/>
      <c r="FR129" s="61"/>
      <c r="FS129" s="61"/>
      <c r="FT129" s="61"/>
      <c r="FU129" s="61"/>
      <c r="FV129" s="61"/>
      <c r="FW129" s="61"/>
      <c r="FX129" s="61"/>
      <c r="FY129" s="61"/>
      <c r="FZ129" s="61"/>
      <c r="GA129" s="61"/>
      <c r="GB129" s="61"/>
      <c r="GC129" s="61"/>
      <c r="GD129" s="61"/>
      <c r="GE129" s="61"/>
      <c r="GF129" s="61"/>
      <c r="GG129" s="61"/>
      <c r="GH129" s="61"/>
      <c r="GI129" s="61"/>
      <c r="GJ129" s="61"/>
      <c r="GK129" s="61"/>
      <c r="GL129" s="61"/>
      <c r="GM129" s="61"/>
      <c r="GN129" s="61"/>
      <c r="GO129" s="61"/>
      <c r="GP129" s="61"/>
      <c r="GQ129" s="61"/>
      <c r="GR129" s="61"/>
      <c r="GS129" s="61"/>
      <c r="GT129" s="61"/>
      <c r="GU129" s="61"/>
      <c r="GV129" s="61"/>
      <c r="GW129" s="61"/>
      <c r="GX129" s="61"/>
      <c r="GY129" s="61"/>
      <c r="GZ129" s="61"/>
      <c r="HA129" s="61"/>
      <c r="HB129" s="61"/>
      <c r="HC129" s="61"/>
      <c r="HD129" s="61"/>
      <c r="HE129" s="61"/>
      <c r="HF129" s="61"/>
      <c r="HG129" s="61"/>
      <c r="HH129" s="61"/>
      <c r="HI129" s="61"/>
      <c r="HJ129" s="61"/>
      <c r="HK129" s="61"/>
      <c r="HL129" s="61"/>
      <c r="HM129" s="61"/>
      <c r="HN129" s="61"/>
      <c r="HO129" s="61"/>
      <c r="HP129" s="61"/>
      <c r="HQ129" s="61"/>
      <c r="HR129" s="61"/>
      <c r="HS129" s="61"/>
      <c r="HT129" s="61"/>
      <c r="HU129" s="61"/>
      <c r="HV129" s="61"/>
      <c r="HW129" s="61"/>
      <c r="HX129" s="61"/>
      <c r="HY129" s="61"/>
      <c r="HZ129" s="61"/>
      <c r="IA129" s="61"/>
      <c r="IB129" s="61"/>
      <c r="IC129" s="61"/>
      <c r="ID129" s="61"/>
      <c r="IE129" s="61"/>
      <c r="IF129" s="61"/>
      <c r="IG129" s="61"/>
      <c r="IH129" s="61"/>
      <c r="II129" s="61"/>
      <c r="IJ129" s="61"/>
      <c r="IK129" s="61"/>
      <c r="IL129" s="61"/>
      <c r="IM129" s="61"/>
      <c r="IN129" s="61"/>
      <c r="IO129" s="61"/>
      <c r="IP129" s="61"/>
      <c r="IQ129" s="61"/>
      <c r="IR129" s="61"/>
      <c r="IS129" s="61"/>
    </row>
    <row r="130" spans="1:253" s="52" customFormat="1" x14ac:dyDescent="0.2">
      <c r="A130" s="52" t="s">
        <v>234</v>
      </c>
      <c r="B130" s="52">
        <v>2</v>
      </c>
      <c r="C130" s="52" t="s">
        <v>73</v>
      </c>
      <c r="D130" s="180" t="s">
        <v>346</v>
      </c>
      <c r="E130" s="88">
        <v>25.05</v>
      </c>
      <c r="F130" s="89">
        <v>90</v>
      </c>
      <c r="G130" s="89">
        <v>92.63</v>
      </c>
      <c r="H130" s="90">
        <v>3300000</v>
      </c>
      <c r="I130" s="91"/>
      <c r="J130" s="92">
        <f t="shared" si="3"/>
        <v>83.36699999999999</v>
      </c>
      <c r="K130" s="92">
        <v>89.664299999999997</v>
      </c>
      <c r="M130" s="52" t="s">
        <v>431</v>
      </c>
      <c r="P130" s="93"/>
    </row>
    <row r="131" spans="1:253" x14ac:dyDescent="0.2">
      <c r="A131" s="74" t="s">
        <v>235</v>
      </c>
      <c r="B131" s="74">
        <v>3</v>
      </c>
      <c r="C131" s="74" t="s">
        <v>74</v>
      </c>
      <c r="D131" s="184" t="s">
        <v>347</v>
      </c>
      <c r="E131" s="106">
        <v>12.33</v>
      </c>
      <c r="F131" s="107">
        <v>70</v>
      </c>
      <c r="G131" s="107">
        <v>42.8</v>
      </c>
      <c r="H131" s="108">
        <v>400000</v>
      </c>
      <c r="I131" s="109"/>
      <c r="J131" s="110">
        <f t="shared" si="3"/>
        <v>29.96</v>
      </c>
      <c r="K131" s="110">
        <v>29.96</v>
      </c>
      <c r="L131" s="74"/>
      <c r="M131" s="74"/>
      <c r="N131" s="74"/>
      <c r="O131" s="74"/>
      <c r="P131" s="74"/>
      <c r="Q131" s="74"/>
      <c r="R131" s="74"/>
      <c r="S131" s="74"/>
      <c r="T131" s="74"/>
      <c r="U131" s="74"/>
      <c r="V131" s="74"/>
      <c r="W131" s="74"/>
      <c r="X131" s="74"/>
      <c r="Y131" s="74"/>
      <c r="Z131" s="74"/>
      <c r="AA131" s="74"/>
      <c r="AB131" s="74"/>
      <c r="AC131" s="74"/>
      <c r="AD131" s="74"/>
      <c r="AE131" s="74"/>
      <c r="AF131" s="74"/>
      <c r="AG131" s="74"/>
      <c r="AH131" s="74"/>
      <c r="AI131" s="74"/>
      <c r="AJ131" s="74"/>
      <c r="AK131" s="74"/>
      <c r="AL131" s="74"/>
      <c r="AM131" s="74"/>
      <c r="AN131" s="74"/>
      <c r="AO131" s="74"/>
      <c r="AP131" s="74"/>
      <c r="AQ131" s="74"/>
      <c r="AR131" s="74"/>
      <c r="AS131" s="74"/>
      <c r="AT131" s="74"/>
      <c r="AU131" s="74"/>
      <c r="AV131" s="74"/>
      <c r="AW131" s="74"/>
      <c r="AX131" s="74"/>
      <c r="AY131" s="74"/>
      <c r="AZ131" s="74"/>
      <c r="BA131" s="74"/>
      <c r="BB131" s="74"/>
      <c r="BC131" s="74"/>
      <c r="BD131" s="74"/>
      <c r="BE131" s="74"/>
      <c r="BF131" s="74"/>
      <c r="BG131" s="74"/>
      <c r="BH131" s="74"/>
      <c r="BI131" s="74"/>
      <c r="BJ131" s="74"/>
      <c r="BK131" s="74"/>
      <c r="BL131" s="74"/>
      <c r="BM131" s="74"/>
      <c r="BN131" s="74"/>
      <c r="BO131" s="74"/>
      <c r="BP131" s="74"/>
      <c r="BQ131" s="74"/>
      <c r="BR131" s="74"/>
      <c r="BS131" s="74"/>
      <c r="BT131" s="74"/>
      <c r="BU131" s="74"/>
      <c r="BV131" s="74"/>
      <c r="BW131" s="74"/>
      <c r="BX131" s="74"/>
      <c r="BY131" s="74"/>
      <c r="BZ131" s="74"/>
      <c r="CA131" s="74"/>
      <c r="CB131" s="74"/>
      <c r="CC131" s="74"/>
      <c r="CD131" s="74"/>
      <c r="CE131" s="74"/>
      <c r="CF131" s="74"/>
      <c r="CG131" s="74"/>
      <c r="CH131" s="74"/>
      <c r="CI131" s="74"/>
      <c r="CJ131" s="74"/>
      <c r="CK131" s="74"/>
      <c r="CL131" s="74"/>
      <c r="CM131" s="74"/>
      <c r="CN131" s="74"/>
      <c r="CO131" s="74"/>
      <c r="CP131" s="74"/>
      <c r="CQ131" s="74"/>
      <c r="CR131" s="74"/>
      <c r="CS131" s="74"/>
      <c r="CT131" s="74"/>
      <c r="CU131" s="74"/>
      <c r="CV131" s="74"/>
      <c r="CW131" s="74"/>
      <c r="CX131" s="74"/>
      <c r="CY131" s="74"/>
      <c r="CZ131" s="74"/>
      <c r="DA131" s="74"/>
      <c r="DB131" s="74"/>
      <c r="DC131" s="74"/>
      <c r="DD131" s="74"/>
      <c r="DE131" s="74"/>
      <c r="DF131" s="74"/>
      <c r="DG131" s="74"/>
      <c r="DH131" s="74"/>
      <c r="DI131" s="74"/>
      <c r="DJ131" s="74"/>
      <c r="DK131" s="74"/>
      <c r="DL131" s="74"/>
      <c r="DM131" s="74"/>
      <c r="DN131" s="74"/>
      <c r="DO131" s="74"/>
      <c r="DP131" s="74"/>
      <c r="DQ131" s="74"/>
      <c r="DR131" s="74"/>
      <c r="DS131" s="74"/>
      <c r="DT131" s="74"/>
      <c r="DU131" s="74"/>
      <c r="DV131" s="74"/>
      <c r="DW131" s="74"/>
      <c r="DX131" s="74"/>
      <c r="DY131" s="74"/>
      <c r="DZ131" s="74"/>
      <c r="EA131" s="74"/>
      <c r="EB131" s="74"/>
      <c r="EC131" s="74"/>
      <c r="ED131" s="74"/>
      <c r="EE131" s="74"/>
      <c r="EF131" s="74"/>
      <c r="EG131" s="74"/>
      <c r="EH131" s="74"/>
      <c r="EI131" s="74"/>
      <c r="EJ131" s="74"/>
      <c r="EK131" s="74"/>
      <c r="EL131" s="74"/>
      <c r="EM131" s="74"/>
      <c r="EN131" s="74"/>
      <c r="EO131" s="74"/>
      <c r="EP131" s="74"/>
      <c r="EQ131" s="74"/>
      <c r="ER131" s="74"/>
      <c r="ES131" s="74"/>
      <c r="ET131" s="74"/>
      <c r="EU131" s="74"/>
      <c r="EV131" s="74"/>
      <c r="EW131" s="74"/>
      <c r="EX131" s="74"/>
      <c r="EY131" s="74"/>
      <c r="EZ131" s="74"/>
      <c r="FA131" s="74"/>
      <c r="FB131" s="74"/>
      <c r="FC131" s="74"/>
      <c r="FD131" s="74"/>
      <c r="FE131" s="74"/>
      <c r="FF131" s="74"/>
      <c r="FG131" s="74"/>
      <c r="FH131" s="74"/>
      <c r="FI131" s="74"/>
      <c r="FJ131" s="74"/>
      <c r="FK131" s="74"/>
      <c r="FL131" s="74"/>
      <c r="FM131" s="74"/>
      <c r="FN131" s="74"/>
      <c r="FO131" s="74"/>
      <c r="FP131" s="74"/>
      <c r="FQ131" s="74"/>
      <c r="FR131" s="74"/>
      <c r="FS131" s="74"/>
      <c r="FT131" s="74"/>
      <c r="FU131" s="74"/>
      <c r="FV131" s="74"/>
      <c r="FW131" s="74"/>
      <c r="FX131" s="74"/>
      <c r="FY131" s="74"/>
      <c r="FZ131" s="74"/>
      <c r="GA131" s="74"/>
      <c r="GB131" s="74"/>
      <c r="GC131" s="74"/>
      <c r="GD131" s="74"/>
      <c r="GE131" s="74"/>
      <c r="GF131" s="74"/>
      <c r="GG131" s="74"/>
      <c r="GH131" s="74"/>
      <c r="GI131" s="74"/>
      <c r="GJ131" s="74"/>
      <c r="GK131" s="74"/>
      <c r="GL131" s="74"/>
      <c r="GM131" s="74"/>
      <c r="GN131" s="74"/>
      <c r="GO131" s="74"/>
      <c r="GP131" s="74"/>
      <c r="GQ131" s="74"/>
      <c r="GR131" s="74"/>
      <c r="GS131" s="74"/>
      <c r="GT131" s="74"/>
      <c r="GU131" s="74"/>
      <c r="GV131" s="74"/>
      <c r="GW131" s="74"/>
      <c r="GX131" s="74"/>
      <c r="GY131" s="74"/>
      <c r="GZ131" s="74"/>
      <c r="HA131" s="74"/>
      <c r="HB131" s="74"/>
      <c r="HC131" s="74"/>
      <c r="HD131" s="74"/>
      <c r="HE131" s="74"/>
      <c r="HF131" s="74"/>
      <c r="HG131" s="74"/>
      <c r="HH131" s="74"/>
      <c r="HI131" s="74"/>
      <c r="HJ131" s="74"/>
      <c r="HK131" s="74"/>
      <c r="HL131" s="74"/>
      <c r="HM131" s="74"/>
      <c r="HN131" s="74"/>
      <c r="HO131" s="74"/>
      <c r="HP131" s="74"/>
      <c r="HQ131" s="74"/>
      <c r="HR131" s="74"/>
      <c r="HS131" s="74"/>
      <c r="HT131" s="74"/>
      <c r="HU131" s="74"/>
      <c r="HV131" s="74"/>
      <c r="HW131" s="74"/>
      <c r="HX131" s="74"/>
      <c r="HY131" s="74"/>
      <c r="HZ131" s="74"/>
      <c r="IA131" s="74"/>
      <c r="IB131" s="74"/>
      <c r="IC131" s="74"/>
      <c r="ID131" s="74"/>
      <c r="IE131" s="74"/>
      <c r="IF131" s="74"/>
      <c r="IG131" s="74"/>
      <c r="IH131" s="74"/>
      <c r="II131" s="74"/>
      <c r="IJ131" s="74"/>
      <c r="IK131" s="74"/>
      <c r="IL131" s="74"/>
      <c r="IM131" s="74"/>
      <c r="IN131" s="74"/>
      <c r="IO131" s="74"/>
      <c r="IP131" s="74"/>
      <c r="IQ131" s="74"/>
      <c r="IR131" s="74"/>
      <c r="IS131" s="74"/>
    </row>
    <row r="132" spans="1:253" s="52" customFormat="1" x14ac:dyDescent="0.2">
      <c r="A132" s="52" t="s">
        <v>489</v>
      </c>
      <c r="B132" s="52">
        <v>2</v>
      </c>
      <c r="C132" s="52" t="s">
        <v>490</v>
      </c>
      <c r="D132" s="180" t="s">
        <v>491</v>
      </c>
      <c r="E132" s="88">
        <v>50</v>
      </c>
      <c r="F132" s="89">
        <v>90</v>
      </c>
      <c r="G132" s="89">
        <v>92.63</v>
      </c>
      <c r="H132" s="90">
        <v>55200</v>
      </c>
      <c r="I132" s="91"/>
      <c r="J132" s="92">
        <f t="shared" si="3"/>
        <v>83.36699999999999</v>
      </c>
      <c r="K132" s="92">
        <v>89.664299999999997</v>
      </c>
      <c r="P132" s="93"/>
    </row>
    <row r="133" spans="1:253" x14ac:dyDescent="0.2">
      <c r="A133" s="74" t="s">
        <v>236</v>
      </c>
      <c r="B133" s="74">
        <v>3</v>
      </c>
      <c r="C133" s="74" t="s">
        <v>106</v>
      </c>
      <c r="D133" s="184" t="s">
        <v>348</v>
      </c>
      <c r="E133" s="106">
        <v>13.35</v>
      </c>
      <c r="F133" s="107">
        <v>49</v>
      </c>
      <c r="G133" s="107">
        <v>71.73</v>
      </c>
      <c r="H133" s="108">
        <v>56700</v>
      </c>
      <c r="I133" s="109"/>
      <c r="J133" s="110">
        <f t="shared" si="3"/>
        <v>35.1477</v>
      </c>
      <c r="K133" s="110">
        <v>29.37585</v>
      </c>
      <c r="L133" s="74"/>
      <c r="M133" s="74"/>
      <c r="N133" s="74"/>
      <c r="O133" s="74"/>
      <c r="P133" s="74"/>
      <c r="Q133" s="74"/>
      <c r="R133" s="74"/>
      <c r="S133" s="74"/>
      <c r="T133" s="74"/>
      <c r="U133" s="74"/>
      <c r="V133" s="74"/>
      <c r="W133" s="74"/>
      <c r="X133" s="74"/>
      <c r="Y133" s="74"/>
      <c r="Z133" s="74"/>
      <c r="AA133" s="74"/>
      <c r="AB133" s="74"/>
      <c r="AC133" s="74"/>
      <c r="AD133" s="74"/>
      <c r="AE133" s="74"/>
      <c r="AF133" s="74"/>
      <c r="AG133" s="74"/>
      <c r="AH133" s="74"/>
      <c r="AI133" s="74"/>
      <c r="AJ133" s="74"/>
      <c r="AK133" s="74"/>
      <c r="AL133" s="74"/>
      <c r="AM133" s="74"/>
      <c r="AN133" s="74"/>
      <c r="AO133" s="74"/>
      <c r="AP133" s="74"/>
      <c r="AQ133" s="74"/>
      <c r="AR133" s="74"/>
      <c r="AS133" s="74"/>
      <c r="AT133" s="74"/>
      <c r="AU133" s="74"/>
      <c r="AV133" s="74"/>
      <c r="AW133" s="74"/>
      <c r="AX133" s="74"/>
      <c r="AY133" s="74"/>
      <c r="AZ133" s="74"/>
      <c r="BA133" s="74"/>
      <c r="BB133" s="74"/>
      <c r="BC133" s="74"/>
      <c r="BD133" s="74"/>
      <c r="BE133" s="74"/>
      <c r="BF133" s="74"/>
      <c r="BG133" s="74"/>
      <c r="BH133" s="74"/>
      <c r="BI133" s="74"/>
      <c r="BJ133" s="74"/>
      <c r="BK133" s="74"/>
      <c r="BL133" s="74"/>
      <c r="BM133" s="74"/>
      <c r="BN133" s="74"/>
      <c r="BO133" s="74"/>
      <c r="BP133" s="74"/>
      <c r="BQ133" s="74"/>
      <c r="BR133" s="74"/>
      <c r="BS133" s="74"/>
      <c r="BT133" s="74"/>
      <c r="BU133" s="74"/>
      <c r="BV133" s="74"/>
      <c r="BW133" s="74"/>
      <c r="BX133" s="74"/>
      <c r="BY133" s="74"/>
      <c r="BZ133" s="74"/>
      <c r="CA133" s="74"/>
      <c r="CB133" s="74"/>
      <c r="CC133" s="74"/>
      <c r="CD133" s="74"/>
      <c r="CE133" s="74"/>
      <c r="CF133" s="74"/>
      <c r="CG133" s="74"/>
      <c r="CH133" s="74"/>
      <c r="CI133" s="74"/>
      <c r="CJ133" s="74"/>
      <c r="CK133" s="74"/>
      <c r="CL133" s="74"/>
      <c r="CM133" s="74"/>
      <c r="CN133" s="74"/>
      <c r="CO133" s="74"/>
      <c r="CP133" s="74"/>
      <c r="CQ133" s="74"/>
      <c r="CR133" s="74"/>
      <c r="CS133" s="74"/>
      <c r="CT133" s="74"/>
      <c r="CU133" s="74"/>
      <c r="CV133" s="74"/>
      <c r="CW133" s="74"/>
      <c r="CX133" s="74"/>
      <c r="CY133" s="74"/>
      <c r="CZ133" s="74"/>
      <c r="DA133" s="74"/>
      <c r="DB133" s="74"/>
      <c r="DC133" s="74"/>
      <c r="DD133" s="74"/>
      <c r="DE133" s="74"/>
      <c r="DF133" s="74"/>
      <c r="DG133" s="74"/>
      <c r="DH133" s="74"/>
      <c r="DI133" s="74"/>
      <c r="DJ133" s="74"/>
      <c r="DK133" s="74"/>
      <c r="DL133" s="74"/>
      <c r="DM133" s="74"/>
      <c r="DN133" s="74"/>
      <c r="DO133" s="74"/>
      <c r="DP133" s="74"/>
      <c r="DQ133" s="74"/>
      <c r="DR133" s="74"/>
      <c r="DS133" s="74"/>
      <c r="DT133" s="74"/>
      <c r="DU133" s="74"/>
      <c r="DV133" s="74"/>
      <c r="DW133" s="74"/>
      <c r="DX133" s="74"/>
      <c r="DY133" s="74"/>
      <c r="DZ133" s="74"/>
      <c r="EA133" s="74"/>
      <c r="EB133" s="74"/>
      <c r="EC133" s="74"/>
      <c r="ED133" s="74"/>
      <c r="EE133" s="74"/>
      <c r="EF133" s="74"/>
      <c r="EG133" s="74"/>
      <c r="EH133" s="74"/>
      <c r="EI133" s="74"/>
      <c r="EJ133" s="74"/>
      <c r="EK133" s="74"/>
      <c r="EL133" s="74"/>
      <c r="EM133" s="74"/>
      <c r="EN133" s="74"/>
      <c r="EO133" s="74"/>
      <c r="EP133" s="74"/>
      <c r="EQ133" s="74"/>
      <c r="ER133" s="74"/>
      <c r="ES133" s="74"/>
      <c r="ET133" s="74"/>
      <c r="EU133" s="74"/>
      <c r="EV133" s="74"/>
      <c r="EW133" s="74"/>
      <c r="EX133" s="74"/>
      <c r="EY133" s="74"/>
      <c r="EZ133" s="74"/>
      <c r="FA133" s="74"/>
      <c r="FB133" s="74"/>
      <c r="FC133" s="74"/>
      <c r="FD133" s="74"/>
      <c r="FE133" s="74"/>
      <c r="FF133" s="74"/>
      <c r="FG133" s="74"/>
      <c r="FH133" s="74"/>
      <c r="FI133" s="74"/>
      <c r="FJ133" s="74"/>
      <c r="FK133" s="74"/>
      <c r="FL133" s="74"/>
      <c r="FM133" s="74"/>
      <c r="FN133" s="74"/>
      <c r="FO133" s="74"/>
      <c r="FP133" s="74"/>
      <c r="FQ133" s="74"/>
      <c r="FR133" s="74"/>
      <c r="FS133" s="74"/>
      <c r="FT133" s="74"/>
      <c r="FU133" s="74"/>
      <c r="FV133" s="74"/>
      <c r="FW133" s="74"/>
      <c r="FX133" s="74"/>
      <c r="FY133" s="74"/>
      <c r="FZ133" s="74"/>
      <c r="GA133" s="74"/>
      <c r="GB133" s="74"/>
      <c r="GC133" s="74"/>
      <c r="GD133" s="74"/>
      <c r="GE133" s="74"/>
      <c r="GF133" s="74"/>
      <c r="GG133" s="74"/>
      <c r="GH133" s="74"/>
      <c r="GI133" s="74"/>
      <c r="GJ133" s="74"/>
      <c r="GK133" s="74"/>
      <c r="GL133" s="74"/>
      <c r="GM133" s="74"/>
      <c r="GN133" s="74"/>
      <c r="GO133" s="74"/>
      <c r="GP133" s="74"/>
      <c r="GQ133" s="74"/>
      <c r="GR133" s="74"/>
      <c r="GS133" s="74"/>
      <c r="GT133" s="74"/>
      <c r="GU133" s="74"/>
      <c r="GV133" s="74"/>
      <c r="GW133" s="74"/>
      <c r="GX133" s="74"/>
      <c r="GY133" s="74"/>
      <c r="GZ133" s="74"/>
      <c r="HA133" s="74"/>
      <c r="HB133" s="74"/>
      <c r="HC133" s="74"/>
      <c r="HD133" s="74"/>
      <c r="HE133" s="74"/>
      <c r="HF133" s="74"/>
      <c r="HG133" s="74"/>
      <c r="HH133" s="74"/>
      <c r="HI133" s="74"/>
      <c r="HJ133" s="74"/>
      <c r="HK133" s="74"/>
      <c r="HL133" s="74"/>
      <c r="HM133" s="74"/>
      <c r="HN133" s="74"/>
      <c r="HO133" s="74"/>
      <c r="HP133" s="74"/>
      <c r="HQ133" s="74"/>
      <c r="HR133" s="74"/>
      <c r="HS133" s="74"/>
      <c r="HT133" s="74"/>
      <c r="HU133" s="74"/>
      <c r="HV133" s="74"/>
      <c r="HW133" s="74"/>
      <c r="HX133" s="74"/>
      <c r="HY133" s="74"/>
      <c r="HZ133" s="74"/>
      <c r="IA133" s="74"/>
      <c r="IB133" s="74"/>
      <c r="IC133" s="74"/>
      <c r="ID133" s="74"/>
      <c r="IE133" s="74"/>
      <c r="IF133" s="74"/>
      <c r="IG133" s="74"/>
      <c r="IH133" s="74"/>
      <c r="II133" s="74"/>
      <c r="IJ133" s="74"/>
      <c r="IK133" s="74"/>
      <c r="IL133" s="74"/>
      <c r="IM133" s="74"/>
      <c r="IN133" s="74"/>
      <c r="IO133" s="74"/>
      <c r="IP133" s="74"/>
      <c r="IQ133" s="74"/>
      <c r="IR133" s="74"/>
      <c r="IS133" s="74"/>
    </row>
    <row r="134" spans="1:253" x14ac:dyDescent="0.2">
      <c r="A134" s="74" t="s">
        <v>492</v>
      </c>
      <c r="B134" s="74">
        <v>3</v>
      </c>
      <c r="C134" s="74" t="s">
        <v>493</v>
      </c>
      <c r="D134" s="184" t="s">
        <v>494</v>
      </c>
      <c r="E134" s="106">
        <v>10.130000000000001</v>
      </c>
      <c r="F134" s="107">
        <v>84</v>
      </c>
      <c r="G134" s="107">
        <v>97</v>
      </c>
      <c r="H134" s="108">
        <v>45300</v>
      </c>
      <c r="I134" s="109"/>
      <c r="J134" s="110">
        <f t="shared" si="3"/>
        <v>81.48</v>
      </c>
      <c r="K134" s="110">
        <v>81.48</v>
      </c>
      <c r="L134" s="74"/>
      <c r="M134" s="74"/>
      <c r="N134" s="74"/>
      <c r="O134" s="74"/>
      <c r="P134" s="74"/>
      <c r="Q134" s="74"/>
      <c r="R134" s="74"/>
      <c r="S134" s="74"/>
      <c r="T134" s="74"/>
      <c r="U134" s="74"/>
      <c r="V134" s="74"/>
      <c r="W134" s="74"/>
      <c r="X134" s="74"/>
      <c r="Y134" s="74"/>
      <c r="Z134" s="74"/>
      <c r="AA134" s="74"/>
      <c r="AB134" s="74"/>
      <c r="AC134" s="74"/>
      <c r="AD134" s="74"/>
      <c r="AE134" s="74"/>
      <c r="AF134" s="74"/>
      <c r="AG134" s="74"/>
      <c r="AH134" s="74"/>
      <c r="AI134" s="74"/>
      <c r="AJ134" s="74"/>
      <c r="AK134" s="74"/>
      <c r="AL134" s="74"/>
      <c r="AM134" s="74"/>
      <c r="AN134" s="74"/>
      <c r="AO134" s="74"/>
      <c r="AP134" s="74"/>
      <c r="AQ134" s="74"/>
      <c r="AR134" s="74"/>
      <c r="AS134" s="74"/>
      <c r="AT134" s="74"/>
      <c r="AU134" s="74"/>
      <c r="AV134" s="74"/>
      <c r="AW134" s="74"/>
      <c r="AX134" s="74"/>
      <c r="AY134" s="74"/>
      <c r="AZ134" s="74"/>
      <c r="BA134" s="74"/>
      <c r="BB134" s="74"/>
      <c r="BC134" s="74"/>
      <c r="BD134" s="74"/>
      <c r="BE134" s="74"/>
      <c r="BF134" s="74"/>
      <c r="BG134" s="74"/>
      <c r="BH134" s="74"/>
      <c r="BI134" s="74"/>
      <c r="BJ134" s="74"/>
      <c r="BK134" s="74"/>
      <c r="BL134" s="74"/>
      <c r="BM134" s="74"/>
      <c r="BN134" s="74"/>
      <c r="BO134" s="74"/>
      <c r="BP134" s="74"/>
      <c r="BQ134" s="74"/>
      <c r="BR134" s="74"/>
      <c r="BS134" s="74"/>
      <c r="BT134" s="74"/>
      <c r="BU134" s="74"/>
      <c r="BV134" s="74"/>
      <c r="BW134" s="74"/>
      <c r="BX134" s="74"/>
      <c r="BY134" s="74"/>
      <c r="BZ134" s="74"/>
      <c r="CA134" s="74"/>
      <c r="CB134" s="74"/>
      <c r="CC134" s="74"/>
      <c r="CD134" s="74"/>
      <c r="CE134" s="74"/>
      <c r="CF134" s="74"/>
      <c r="CG134" s="74"/>
      <c r="CH134" s="74"/>
      <c r="CI134" s="74"/>
      <c r="CJ134" s="74"/>
      <c r="CK134" s="74"/>
      <c r="CL134" s="74"/>
      <c r="CM134" s="74"/>
      <c r="CN134" s="74"/>
      <c r="CO134" s="74"/>
      <c r="CP134" s="74"/>
      <c r="CQ134" s="74"/>
      <c r="CR134" s="74"/>
      <c r="CS134" s="74"/>
      <c r="CT134" s="74"/>
      <c r="CU134" s="74"/>
      <c r="CV134" s="74"/>
      <c r="CW134" s="74"/>
      <c r="CX134" s="74"/>
      <c r="CY134" s="74"/>
      <c r="CZ134" s="74"/>
      <c r="DA134" s="74"/>
      <c r="DB134" s="74"/>
      <c r="DC134" s="74"/>
      <c r="DD134" s="74"/>
      <c r="DE134" s="74"/>
      <c r="DF134" s="74"/>
      <c r="DG134" s="74"/>
      <c r="DH134" s="74"/>
      <c r="DI134" s="74"/>
      <c r="DJ134" s="74"/>
      <c r="DK134" s="74"/>
      <c r="DL134" s="74"/>
      <c r="DM134" s="74"/>
      <c r="DN134" s="74"/>
      <c r="DO134" s="74"/>
      <c r="DP134" s="74"/>
      <c r="DQ134" s="74"/>
      <c r="DR134" s="74"/>
      <c r="DS134" s="74"/>
      <c r="DT134" s="74"/>
      <c r="DU134" s="74"/>
      <c r="DV134" s="74"/>
      <c r="DW134" s="74"/>
      <c r="DX134" s="74"/>
      <c r="DY134" s="74"/>
      <c r="DZ134" s="74"/>
      <c r="EA134" s="74"/>
      <c r="EB134" s="74"/>
      <c r="EC134" s="74"/>
      <c r="ED134" s="74"/>
      <c r="EE134" s="74"/>
      <c r="EF134" s="74"/>
      <c r="EG134" s="74"/>
      <c r="EH134" s="74"/>
      <c r="EI134" s="74"/>
      <c r="EJ134" s="74"/>
      <c r="EK134" s="74"/>
      <c r="EL134" s="74"/>
      <c r="EM134" s="74"/>
      <c r="EN134" s="74"/>
      <c r="EO134" s="74"/>
      <c r="EP134" s="74"/>
      <c r="EQ134" s="74"/>
      <c r="ER134" s="74"/>
      <c r="ES134" s="74"/>
      <c r="ET134" s="74"/>
      <c r="EU134" s="74"/>
      <c r="EV134" s="74"/>
      <c r="EW134" s="74"/>
      <c r="EX134" s="74"/>
      <c r="EY134" s="74"/>
      <c r="EZ134" s="74"/>
      <c r="FA134" s="74"/>
      <c r="FB134" s="74"/>
      <c r="FC134" s="74"/>
      <c r="FD134" s="74"/>
      <c r="FE134" s="74"/>
      <c r="FF134" s="74"/>
      <c r="FG134" s="74"/>
      <c r="FH134" s="74"/>
      <c r="FI134" s="74"/>
      <c r="FJ134" s="74"/>
      <c r="FK134" s="74"/>
      <c r="FL134" s="74"/>
      <c r="FM134" s="74"/>
      <c r="FN134" s="74"/>
      <c r="FO134" s="74"/>
      <c r="FP134" s="74"/>
      <c r="FQ134" s="74"/>
      <c r="FR134" s="74"/>
      <c r="FS134" s="74"/>
      <c r="FT134" s="74"/>
      <c r="FU134" s="74"/>
      <c r="FV134" s="74"/>
      <c r="FW134" s="74"/>
      <c r="FX134" s="74"/>
      <c r="FY134" s="74"/>
      <c r="FZ134" s="74"/>
      <c r="GA134" s="74"/>
      <c r="GB134" s="74"/>
      <c r="GC134" s="74"/>
      <c r="GD134" s="74"/>
      <c r="GE134" s="74"/>
      <c r="GF134" s="74"/>
      <c r="GG134" s="74"/>
      <c r="GH134" s="74"/>
      <c r="GI134" s="74"/>
      <c r="GJ134" s="74"/>
      <c r="GK134" s="74"/>
      <c r="GL134" s="74"/>
      <c r="GM134" s="74"/>
      <c r="GN134" s="74"/>
      <c r="GO134" s="74"/>
      <c r="GP134" s="74"/>
      <c r="GQ134" s="74"/>
      <c r="GR134" s="74"/>
      <c r="GS134" s="74"/>
      <c r="GT134" s="74"/>
      <c r="GU134" s="74"/>
      <c r="GV134" s="74"/>
      <c r="GW134" s="74"/>
      <c r="GX134" s="74"/>
      <c r="GY134" s="74"/>
      <c r="GZ134" s="74"/>
      <c r="HA134" s="74"/>
      <c r="HB134" s="74"/>
      <c r="HC134" s="74"/>
      <c r="HD134" s="74"/>
      <c r="HE134" s="74"/>
      <c r="HF134" s="74"/>
      <c r="HG134" s="74"/>
      <c r="HH134" s="74"/>
      <c r="HI134" s="74"/>
      <c r="HJ134" s="74"/>
      <c r="HK134" s="74"/>
      <c r="HL134" s="74"/>
      <c r="HM134" s="74"/>
      <c r="HN134" s="74"/>
      <c r="HO134" s="74"/>
      <c r="HP134" s="74"/>
      <c r="HQ134" s="74"/>
      <c r="HR134" s="74"/>
      <c r="HS134" s="74"/>
      <c r="HT134" s="74"/>
      <c r="HU134" s="74"/>
      <c r="HV134" s="74"/>
      <c r="HW134" s="74"/>
      <c r="HX134" s="74"/>
      <c r="HY134" s="74"/>
      <c r="HZ134" s="74"/>
      <c r="IA134" s="74"/>
      <c r="IB134" s="74"/>
      <c r="IC134" s="74"/>
      <c r="ID134" s="74"/>
      <c r="IE134" s="74"/>
      <c r="IF134" s="74"/>
      <c r="IG134" s="74"/>
      <c r="IH134" s="74"/>
      <c r="II134" s="74"/>
      <c r="IJ134" s="74"/>
      <c r="IK134" s="74"/>
      <c r="IL134" s="74"/>
      <c r="IM134" s="74"/>
      <c r="IN134" s="74"/>
      <c r="IO134" s="74"/>
      <c r="IP134" s="74"/>
      <c r="IQ134" s="74"/>
      <c r="IR134" s="74"/>
      <c r="IS134" s="74"/>
    </row>
    <row r="135" spans="1:253" x14ac:dyDescent="0.2">
      <c r="A135" s="52" t="s">
        <v>545</v>
      </c>
      <c r="B135" s="52">
        <v>2</v>
      </c>
      <c r="C135" s="52" t="s">
        <v>546</v>
      </c>
      <c r="D135" s="180" t="s">
        <v>547</v>
      </c>
      <c r="E135" s="88">
        <v>46</v>
      </c>
      <c r="F135" s="89">
        <v>90</v>
      </c>
      <c r="G135" s="89">
        <v>99.39</v>
      </c>
      <c r="H135" s="90">
        <v>85000</v>
      </c>
      <c r="I135" s="91"/>
      <c r="J135" s="92">
        <f t="shared" si="3"/>
        <v>89.451000000000008</v>
      </c>
      <c r="K135" s="92">
        <v>89.614733333333334</v>
      </c>
      <c r="L135" s="52"/>
      <c r="M135" s="52"/>
      <c r="N135" s="52"/>
      <c r="O135" s="52"/>
      <c r="P135" s="93"/>
      <c r="Q135" s="52"/>
      <c r="R135" s="52"/>
      <c r="S135" s="52"/>
      <c r="T135" s="52"/>
      <c r="U135" s="52"/>
      <c r="V135" s="52"/>
      <c r="W135" s="52"/>
      <c r="X135" s="52"/>
      <c r="Y135" s="52"/>
      <c r="Z135" s="52"/>
      <c r="AA135" s="52"/>
      <c r="AB135" s="52"/>
      <c r="AC135" s="52"/>
      <c r="AD135" s="52"/>
      <c r="AE135" s="52"/>
      <c r="AF135" s="52"/>
      <c r="AG135" s="52"/>
      <c r="AH135" s="52"/>
      <c r="AI135" s="52"/>
      <c r="AJ135" s="52"/>
      <c r="AK135" s="52"/>
      <c r="AL135" s="52"/>
      <c r="AM135" s="52"/>
      <c r="AN135" s="52"/>
      <c r="AO135" s="52"/>
      <c r="AP135" s="52"/>
      <c r="AQ135" s="52"/>
      <c r="AR135" s="52"/>
      <c r="AS135" s="52"/>
      <c r="AT135" s="52"/>
      <c r="AU135" s="52"/>
      <c r="AV135" s="52"/>
      <c r="AW135" s="52"/>
      <c r="AX135" s="52"/>
      <c r="AY135" s="52"/>
      <c r="AZ135" s="52"/>
      <c r="BA135" s="52"/>
      <c r="BB135" s="52"/>
      <c r="BC135" s="52"/>
      <c r="BD135" s="52"/>
      <c r="BE135" s="52"/>
      <c r="BF135" s="52"/>
      <c r="BG135" s="52"/>
      <c r="BH135" s="52"/>
      <c r="BI135" s="52"/>
      <c r="BJ135" s="52"/>
      <c r="BK135" s="52"/>
      <c r="BL135" s="52"/>
      <c r="BM135" s="52"/>
      <c r="BN135" s="52"/>
      <c r="BO135" s="52"/>
      <c r="BP135" s="52"/>
      <c r="BQ135" s="52"/>
      <c r="BR135" s="52"/>
      <c r="BS135" s="52"/>
      <c r="BT135" s="52"/>
      <c r="BU135" s="52"/>
      <c r="BV135" s="52"/>
      <c r="BW135" s="52"/>
      <c r="BX135" s="52"/>
      <c r="BY135" s="52"/>
      <c r="BZ135" s="52"/>
      <c r="CA135" s="52"/>
      <c r="CB135" s="52"/>
      <c r="CC135" s="52"/>
      <c r="CD135" s="52"/>
      <c r="CE135" s="52"/>
      <c r="CF135" s="52"/>
      <c r="CG135" s="52"/>
      <c r="CH135" s="52"/>
      <c r="CI135" s="52"/>
      <c r="CJ135" s="52"/>
      <c r="CK135" s="52"/>
      <c r="CL135" s="52"/>
      <c r="CM135" s="52"/>
      <c r="CN135" s="52"/>
      <c r="CO135" s="52"/>
      <c r="CP135" s="52"/>
      <c r="CQ135" s="52"/>
      <c r="CR135" s="52"/>
      <c r="CS135" s="52"/>
      <c r="CT135" s="52"/>
      <c r="CU135" s="52"/>
      <c r="CV135" s="52"/>
      <c r="CW135" s="52"/>
      <c r="CX135" s="52"/>
      <c r="CY135" s="52"/>
      <c r="CZ135" s="52"/>
      <c r="DA135" s="52"/>
      <c r="DB135" s="52"/>
      <c r="DC135" s="52"/>
      <c r="DD135" s="52"/>
      <c r="DE135" s="52"/>
      <c r="DF135" s="52"/>
      <c r="DG135" s="52"/>
      <c r="DH135" s="52"/>
      <c r="DI135" s="52"/>
      <c r="DJ135" s="52"/>
      <c r="DK135" s="52"/>
      <c r="DL135" s="52"/>
      <c r="DM135" s="52"/>
      <c r="DN135" s="52"/>
      <c r="DO135" s="52"/>
      <c r="DP135" s="52"/>
      <c r="DQ135" s="52"/>
      <c r="DR135" s="52"/>
      <c r="DS135" s="52"/>
      <c r="DT135" s="52"/>
      <c r="DU135" s="52"/>
      <c r="DV135" s="52"/>
      <c r="DW135" s="52"/>
      <c r="DX135" s="52"/>
      <c r="DY135" s="52"/>
      <c r="DZ135" s="52"/>
      <c r="EA135" s="52"/>
      <c r="EB135" s="52"/>
      <c r="EC135" s="52"/>
      <c r="ED135" s="52"/>
      <c r="EE135" s="52"/>
      <c r="EF135" s="52"/>
      <c r="EG135" s="52"/>
      <c r="EH135" s="52"/>
      <c r="EI135" s="52"/>
      <c r="EJ135" s="52"/>
      <c r="EK135" s="52"/>
      <c r="EL135" s="52"/>
      <c r="EM135" s="52"/>
      <c r="EN135" s="52"/>
      <c r="EO135" s="52"/>
      <c r="EP135" s="52"/>
      <c r="EQ135" s="52"/>
      <c r="ER135" s="52"/>
      <c r="ES135" s="52"/>
      <c r="ET135" s="52"/>
      <c r="EU135" s="52"/>
      <c r="EV135" s="52"/>
      <c r="EW135" s="52"/>
      <c r="EX135" s="52"/>
      <c r="EY135" s="52"/>
      <c r="EZ135" s="52"/>
      <c r="FA135" s="52"/>
      <c r="FB135" s="52"/>
      <c r="FC135" s="52"/>
      <c r="FD135" s="52"/>
      <c r="FE135" s="52"/>
      <c r="FF135" s="52"/>
      <c r="FG135" s="52"/>
      <c r="FH135" s="52"/>
      <c r="FI135" s="52"/>
      <c r="FJ135" s="52"/>
      <c r="FK135" s="52"/>
      <c r="FL135" s="52"/>
      <c r="FM135" s="52"/>
      <c r="FN135" s="52"/>
      <c r="FO135" s="52"/>
      <c r="FP135" s="52"/>
      <c r="FQ135" s="52"/>
      <c r="FR135" s="52"/>
      <c r="FS135" s="52"/>
      <c r="FT135" s="52"/>
      <c r="FU135" s="52"/>
      <c r="FV135" s="52"/>
      <c r="FW135" s="52"/>
      <c r="FX135" s="52"/>
      <c r="FY135" s="52"/>
      <c r="FZ135" s="52"/>
      <c r="GA135" s="52"/>
      <c r="GB135" s="52"/>
      <c r="GC135" s="52"/>
      <c r="GD135" s="52"/>
      <c r="GE135" s="52"/>
      <c r="GF135" s="52"/>
      <c r="GG135" s="52"/>
      <c r="GH135" s="52"/>
      <c r="GI135" s="52"/>
      <c r="GJ135" s="52"/>
      <c r="GK135" s="52"/>
      <c r="GL135" s="52"/>
      <c r="GM135" s="52"/>
      <c r="GN135" s="52"/>
      <c r="GO135" s="52"/>
      <c r="GP135" s="52"/>
      <c r="GQ135" s="52"/>
      <c r="GR135" s="52"/>
      <c r="GS135" s="52"/>
      <c r="GT135" s="52"/>
      <c r="GU135" s="52"/>
      <c r="GV135" s="52"/>
      <c r="GW135" s="52"/>
      <c r="GX135" s="52"/>
      <c r="GY135" s="52"/>
      <c r="GZ135" s="52"/>
      <c r="HA135" s="52"/>
      <c r="HB135" s="52"/>
      <c r="HC135" s="52"/>
      <c r="HD135" s="52"/>
      <c r="HE135" s="52"/>
      <c r="HF135" s="52"/>
      <c r="HG135" s="52"/>
      <c r="HH135" s="52"/>
      <c r="HI135" s="52"/>
      <c r="HJ135" s="52"/>
      <c r="HK135" s="52"/>
      <c r="HL135" s="52"/>
      <c r="HM135" s="52"/>
      <c r="HN135" s="52"/>
      <c r="HO135" s="52"/>
      <c r="HP135" s="52"/>
      <c r="HQ135" s="52"/>
      <c r="HR135" s="52"/>
      <c r="HS135" s="52"/>
      <c r="HT135" s="52"/>
      <c r="HU135" s="52"/>
      <c r="HV135" s="52"/>
      <c r="HW135" s="52"/>
      <c r="HX135" s="52"/>
      <c r="HY135" s="52"/>
      <c r="HZ135" s="52"/>
      <c r="IA135" s="52"/>
      <c r="IB135" s="52"/>
      <c r="IC135" s="52"/>
      <c r="ID135" s="52"/>
      <c r="IE135" s="52"/>
      <c r="IF135" s="52"/>
      <c r="IG135" s="52"/>
      <c r="IH135" s="52"/>
      <c r="II135" s="52"/>
      <c r="IJ135" s="52"/>
      <c r="IK135" s="52"/>
      <c r="IL135" s="52"/>
      <c r="IM135" s="52"/>
      <c r="IN135" s="52"/>
      <c r="IO135" s="52"/>
      <c r="IP135" s="52"/>
      <c r="IQ135" s="52"/>
      <c r="IR135" s="52"/>
      <c r="IS135" s="52"/>
    </row>
    <row r="136" spans="1:253" x14ac:dyDescent="0.2">
      <c r="A136" s="52" t="s">
        <v>82</v>
      </c>
      <c r="B136" s="52">
        <v>2</v>
      </c>
      <c r="C136" s="52" t="s">
        <v>83</v>
      </c>
      <c r="D136" s="180" t="s">
        <v>349</v>
      </c>
      <c r="E136" s="88">
        <v>2.4300000000000002</v>
      </c>
      <c r="F136" s="89">
        <v>88</v>
      </c>
      <c r="G136" s="89">
        <v>99.46</v>
      </c>
      <c r="H136" s="90">
        <v>260000</v>
      </c>
      <c r="I136" s="91"/>
      <c r="J136" s="92">
        <f t="shared" si="3"/>
        <v>87.524799999999999</v>
      </c>
      <c r="K136" s="92">
        <v>89.614733333333334</v>
      </c>
      <c r="L136" s="52"/>
      <c r="M136" s="52"/>
      <c r="N136" s="52"/>
      <c r="O136" s="52"/>
      <c r="P136" s="93"/>
      <c r="Q136" s="52"/>
      <c r="R136" s="52"/>
      <c r="S136" s="52"/>
      <c r="T136" s="52"/>
      <c r="U136" s="52"/>
      <c r="V136" s="52"/>
      <c r="W136" s="52"/>
      <c r="X136" s="52"/>
      <c r="Y136" s="52"/>
      <c r="Z136" s="52"/>
      <c r="AA136" s="52"/>
      <c r="AB136" s="52"/>
      <c r="AC136" s="52"/>
      <c r="AD136" s="52"/>
      <c r="AE136" s="52"/>
      <c r="AF136" s="52"/>
      <c r="AG136" s="52"/>
      <c r="AH136" s="52"/>
      <c r="AI136" s="52"/>
      <c r="AJ136" s="52"/>
      <c r="AK136" s="52"/>
      <c r="AL136" s="52"/>
      <c r="AM136" s="52"/>
      <c r="AN136" s="52"/>
      <c r="AO136" s="52"/>
      <c r="AP136" s="52"/>
      <c r="AQ136" s="52"/>
      <c r="AR136" s="52"/>
      <c r="AS136" s="52"/>
      <c r="AT136" s="52"/>
      <c r="AU136" s="52"/>
      <c r="AV136" s="52"/>
      <c r="AW136" s="52"/>
      <c r="AX136" s="52"/>
      <c r="AY136" s="52"/>
      <c r="AZ136" s="52"/>
      <c r="BA136" s="52"/>
      <c r="BB136" s="52"/>
      <c r="BC136" s="52"/>
      <c r="BD136" s="52"/>
      <c r="BE136" s="52"/>
      <c r="BF136" s="52"/>
      <c r="BG136" s="52"/>
      <c r="BH136" s="52"/>
      <c r="BI136" s="52"/>
      <c r="BJ136" s="52"/>
      <c r="BK136" s="52"/>
      <c r="BL136" s="52"/>
      <c r="BM136" s="52"/>
      <c r="BN136" s="52"/>
      <c r="BO136" s="52"/>
      <c r="BP136" s="52"/>
      <c r="BQ136" s="52"/>
      <c r="BR136" s="52"/>
      <c r="BS136" s="52"/>
      <c r="BT136" s="52"/>
      <c r="BU136" s="52"/>
      <c r="BV136" s="52"/>
      <c r="BW136" s="52"/>
      <c r="BX136" s="52"/>
      <c r="BY136" s="52"/>
      <c r="BZ136" s="52"/>
      <c r="CA136" s="52"/>
      <c r="CB136" s="52"/>
      <c r="CC136" s="52"/>
      <c r="CD136" s="52"/>
      <c r="CE136" s="52"/>
      <c r="CF136" s="52"/>
      <c r="CG136" s="52"/>
      <c r="CH136" s="52"/>
      <c r="CI136" s="52"/>
      <c r="CJ136" s="52"/>
      <c r="CK136" s="52"/>
      <c r="CL136" s="52"/>
      <c r="CM136" s="52"/>
      <c r="CN136" s="52"/>
      <c r="CO136" s="52"/>
      <c r="CP136" s="52"/>
      <c r="CQ136" s="52"/>
      <c r="CR136" s="52"/>
      <c r="CS136" s="52"/>
      <c r="CT136" s="52"/>
      <c r="CU136" s="52"/>
      <c r="CV136" s="52"/>
      <c r="CW136" s="52"/>
      <c r="CX136" s="52"/>
      <c r="CY136" s="52"/>
      <c r="CZ136" s="52"/>
      <c r="DA136" s="52"/>
      <c r="DB136" s="52"/>
      <c r="DC136" s="52"/>
      <c r="DD136" s="52"/>
      <c r="DE136" s="52"/>
      <c r="DF136" s="52"/>
      <c r="DG136" s="52"/>
      <c r="DH136" s="52"/>
      <c r="DI136" s="52"/>
      <c r="DJ136" s="52"/>
      <c r="DK136" s="52"/>
      <c r="DL136" s="52"/>
      <c r="DM136" s="52"/>
      <c r="DN136" s="52"/>
      <c r="DO136" s="52"/>
      <c r="DP136" s="52"/>
      <c r="DQ136" s="52"/>
      <c r="DR136" s="52"/>
      <c r="DS136" s="52"/>
      <c r="DT136" s="52"/>
      <c r="DU136" s="52"/>
      <c r="DV136" s="52"/>
      <c r="DW136" s="52"/>
      <c r="DX136" s="52"/>
      <c r="DY136" s="52"/>
      <c r="DZ136" s="52"/>
      <c r="EA136" s="52"/>
      <c r="EB136" s="52"/>
      <c r="EC136" s="52"/>
      <c r="ED136" s="52"/>
      <c r="EE136" s="52"/>
      <c r="EF136" s="52"/>
      <c r="EG136" s="52"/>
      <c r="EH136" s="52"/>
      <c r="EI136" s="52"/>
      <c r="EJ136" s="52"/>
      <c r="EK136" s="52"/>
      <c r="EL136" s="52"/>
      <c r="EM136" s="52"/>
      <c r="EN136" s="52"/>
      <c r="EO136" s="52"/>
      <c r="EP136" s="52"/>
      <c r="EQ136" s="52"/>
      <c r="ER136" s="52"/>
      <c r="ES136" s="52"/>
      <c r="ET136" s="52"/>
      <c r="EU136" s="52"/>
      <c r="EV136" s="52"/>
      <c r="EW136" s="52"/>
      <c r="EX136" s="52"/>
      <c r="EY136" s="52"/>
      <c r="EZ136" s="52"/>
      <c r="FA136" s="52"/>
      <c r="FB136" s="52"/>
      <c r="FC136" s="52"/>
      <c r="FD136" s="52"/>
      <c r="FE136" s="52"/>
      <c r="FF136" s="52"/>
      <c r="FG136" s="52"/>
      <c r="FH136" s="52"/>
      <c r="FI136" s="52"/>
      <c r="FJ136" s="52"/>
      <c r="FK136" s="52"/>
      <c r="FL136" s="52"/>
      <c r="FM136" s="52"/>
      <c r="FN136" s="52"/>
      <c r="FO136" s="52"/>
      <c r="FP136" s="52"/>
      <c r="FQ136" s="52"/>
      <c r="FR136" s="52"/>
      <c r="FS136" s="52"/>
      <c r="FT136" s="52"/>
      <c r="FU136" s="52"/>
      <c r="FV136" s="52"/>
      <c r="FW136" s="52"/>
      <c r="FX136" s="52"/>
      <c r="FY136" s="52"/>
      <c r="FZ136" s="52"/>
      <c r="GA136" s="52"/>
      <c r="GB136" s="52"/>
      <c r="GC136" s="52"/>
      <c r="GD136" s="52"/>
      <c r="GE136" s="52"/>
      <c r="GF136" s="52"/>
      <c r="GG136" s="52"/>
      <c r="GH136" s="52"/>
      <c r="GI136" s="52"/>
      <c r="GJ136" s="52"/>
      <c r="GK136" s="52"/>
      <c r="GL136" s="52"/>
      <c r="GM136" s="52"/>
      <c r="GN136" s="52"/>
      <c r="GO136" s="52"/>
      <c r="GP136" s="52"/>
      <c r="GQ136" s="52"/>
      <c r="GR136" s="52"/>
      <c r="GS136" s="52"/>
      <c r="GT136" s="52"/>
      <c r="GU136" s="52"/>
      <c r="GV136" s="52"/>
      <c r="GW136" s="52"/>
      <c r="GX136" s="52"/>
      <c r="GY136" s="52"/>
      <c r="GZ136" s="52"/>
      <c r="HA136" s="52"/>
      <c r="HB136" s="52"/>
      <c r="HC136" s="52"/>
      <c r="HD136" s="52"/>
      <c r="HE136" s="52"/>
      <c r="HF136" s="52"/>
      <c r="HG136" s="52"/>
      <c r="HH136" s="52"/>
      <c r="HI136" s="52"/>
      <c r="HJ136" s="52"/>
      <c r="HK136" s="52"/>
      <c r="HL136" s="52"/>
      <c r="HM136" s="52"/>
      <c r="HN136" s="52"/>
      <c r="HO136" s="52"/>
      <c r="HP136" s="52"/>
      <c r="HQ136" s="52"/>
      <c r="HR136" s="52"/>
      <c r="HS136" s="52"/>
      <c r="HT136" s="52"/>
      <c r="HU136" s="52"/>
      <c r="HV136" s="52"/>
      <c r="HW136" s="52"/>
      <c r="HX136" s="52"/>
      <c r="HY136" s="52"/>
      <c r="HZ136" s="52"/>
      <c r="IA136" s="52"/>
      <c r="IB136" s="52"/>
      <c r="IC136" s="52"/>
      <c r="ID136" s="52"/>
      <c r="IE136" s="52"/>
      <c r="IF136" s="52"/>
      <c r="IG136" s="52"/>
      <c r="IH136" s="52"/>
      <c r="II136" s="52"/>
      <c r="IJ136" s="52"/>
      <c r="IK136" s="52"/>
      <c r="IL136" s="52"/>
      <c r="IM136" s="52"/>
      <c r="IN136" s="52"/>
      <c r="IO136" s="52"/>
      <c r="IP136" s="52"/>
      <c r="IQ136" s="52"/>
      <c r="IR136" s="52"/>
      <c r="IS136" s="52"/>
    </row>
    <row r="138" spans="1:253" x14ac:dyDescent="0.2">
      <c r="C138" s="130"/>
      <c r="D138" s="190"/>
    </row>
  </sheetData>
  <sortState ref="A5:IS136">
    <sortCondition ref="A5:A136"/>
  </sortState>
  <phoneticPr fontId="0" type="noConversion"/>
  <conditionalFormatting sqref="C1:C11 C13:C134 C136:C1048576">
    <cfRule type="duplicateValues" dxfId="2" priority="3" stopIfTrue="1"/>
  </conditionalFormatting>
  <conditionalFormatting sqref="C12">
    <cfRule type="duplicateValues" dxfId="1" priority="2" stopIfTrue="1"/>
  </conditionalFormatting>
  <conditionalFormatting sqref="C135">
    <cfRule type="duplicateValues" dxfId="0" priority="1" stopIfTrue="1"/>
  </conditionalFormatting>
  <pageMargins left="0.75" right="0.75" top="1" bottom="0" header="0.5" footer="0.5"/>
  <pageSetup scale="10" fitToHeight="2"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T116"/>
  <sheetViews>
    <sheetView workbookViewId="0">
      <pane ySplit="2" topLeftCell="A3" activePane="bottomLeft" state="frozen"/>
      <selection pane="bottomLeft" activeCell="D40" sqref="D40"/>
    </sheetView>
  </sheetViews>
  <sheetFormatPr defaultRowHeight="12.75" x14ac:dyDescent="0.2"/>
  <cols>
    <col min="1" max="1" width="18.85546875" bestFit="1" customWidth="1"/>
    <col min="2" max="3" width="2.7109375" customWidth="1"/>
    <col min="4" max="4" width="25.7109375" bestFit="1" customWidth="1"/>
    <col min="5" max="6" width="2.7109375" customWidth="1"/>
    <col min="7" max="7" width="25.7109375" bestFit="1" customWidth="1"/>
    <col min="8" max="9" width="2.7109375" customWidth="1"/>
    <col min="10" max="10" width="25.7109375" bestFit="1" customWidth="1"/>
    <col min="11" max="12" width="2.7109375" customWidth="1"/>
    <col min="13" max="13" width="25.7109375" bestFit="1" customWidth="1"/>
  </cols>
  <sheetData>
    <row r="1" spans="1:20" x14ac:dyDescent="0.2">
      <c r="D1" s="219" t="s">
        <v>261</v>
      </c>
      <c r="E1" s="219"/>
      <c r="F1" s="219"/>
      <c r="G1" s="219"/>
      <c r="H1" s="219"/>
      <c r="I1" s="219"/>
      <c r="J1" s="219"/>
      <c r="K1" s="9"/>
      <c r="L1" s="9"/>
      <c r="M1" s="8"/>
      <c r="N1" s="8"/>
      <c r="O1" s="8"/>
      <c r="P1" s="8"/>
      <c r="Q1" s="8"/>
      <c r="R1" s="8"/>
      <c r="S1" s="8"/>
      <c r="T1" s="8"/>
    </row>
    <row r="2" spans="1:20" x14ac:dyDescent="0.2">
      <c r="A2" s="7" t="s">
        <v>266</v>
      </c>
      <c r="D2" s="10" t="s">
        <v>262</v>
      </c>
      <c r="E2" s="10"/>
      <c r="F2" s="10"/>
      <c r="G2" s="10" t="s">
        <v>263</v>
      </c>
      <c r="H2" s="10" t="s">
        <v>264</v>
      </c>
      <c r="I2" s="10"/>
      <c r="J2" s="10" t="s">
        <v>265</v>
      </c>
      <c r="K2" s="10"/>
      <c r="L2" s="10"/>
      <c r="M2" s="10" t="s">
        <v>268</v>
      </c>
      <c r="N2" s="11"/>
      <c r="O2" s="11"/>
      <c r="P2" s="11"/>
      <c r="Q2" s="11"/>
      <c r="R2" s="11"/>
      <c r="S2" s="11"/>
      <c r="T2" s="9"/>
    </row>
    <row r="3" spans="1:20" x14ac:dyDescent="0.2">
      <c r="A3" s="7" t="s">
        <v>353</v>
      </c>
      <c r="D3" s="10" t="s">
        <v>353</v>
      </c>
      <c r="E3" s="10"/>
      <c r="F3" s="10"/>
      <c r="G3" s="10" t="s">
        <v>353</v>
      </c>
      <c r="H3" s="10"/>
      <c r="I3" s="10"/>
      <c r="J3" s="10" t="s">
        <v>353</v>
      </c>
      <c r="K3" s="10"/>
      <c r="L3" s="10"/>
      <c r="M3" s="10" t="s">
        <v>353</v>
      </c>
      <c r="N3" s="11"/>
      <c r="O3" s="11"/>
      <c r="P3" s="11"/>
      <c r="Q3" s="11"/>
      <c r="R3" s="11"/>
      <c r="S3" s="11"/>
      <c r="T3" s="9"/>
    </row>
    <row r="4" spans="1:20" x14ac:dyDescent="0.2">
      <c r="A4" s="14" t="s">
        <v>267</v>
      </c>
      <c r="B4" s="14"/>
      <c r="C4" s="14"/>
      <c r="D4" s="14" t="s">
        <v>267</v>
      </c>
      <c r="E4" s="14"/>
      <c r="F4" s="14"/>
      <c r="G4" s="14" t="s">
        <v>267</v>
      </c>
      <c r="H4" s="14"/>
      <c r="I4" s="14"/>
      <c r="J4" s="14" t="s">
        <v>267</v>
      </c>
      <c r="K4" s="14"/>
      <c r="L4" s="14"/>
      <c r="M4" s="14" t="s">
        <v>267</v>
      </c>
      <c r="N4" s="14"/>
      <c r="O4" s="9" t="s">
        <v>264</v>
      </c>
      <c r="P4" s="9"/>
      <c r="Q4" s="9"/>
      <c r="R4" s="9"/>
      <c r="S4" s="9"/>
      <c r="T4" s="9"/>
    </row>
    <row r="5" spans="1:20" x14ac:dyDescent="0.2">
      <c r="A5" s="14" t="s">
        <v>141</v>
      </c>
      <c r="B5" s="14"/>
      <c r="C5" s="14"/>
      <c r="D5" s="15" t="s">
        <v>135</v>
      </c>
      <c r="E5" s="14"/>
      <c r="F5" s="14"/>
      <c r="G5" s="15" t="s">
        <v>135</v>
      </c>
      <c r="H5" s="14"/>
      <c r="I5" s="14"/>
      <c r="J5" s="15" t="s">
        <v>135</v>
      </c>
      <c r="K5" s="14"/>
      <c r="L5" s="14"/>
      <c r="M5" s="15" t="s">
        <v>135</v>
      </c>
      <c r="N5" s="14"/>
      <c r="O5" s="9"/>
      <c r="P5" s="12"/>
      <c r="Q5" s="9"/>
      <c r="R5" s="9"/>
      <c r="S5" s="12"/>
      <c r="T5" s="9"/>
    </row>
    <row r="6" spans="1:20" x14ac:dyDescent="0.2">
      <c r="A6" s="14" t="s">
        <v>211</v>
      </c>
      <c r="B6" s="14"/>
      <c r="C6" s="14"/>
      <c r="D6" s="15" t="s">
        <v>19</v>
      </c>
      <c r="E6" s="14"/>
      <c r="F6" s="14"/>
      <c r="G6" s="15" t="s">
        <v>19</v>
      </c>
      <c r="H6" s="14"/>
      <c r="I6" s="14"/>
      <c r="J6" s="15" t="s">
        <v>136</v>
      </c>
      <c r="K6" s="14"/>
      <c r="L6" s="14"/>
      <c r="M6" s="15" t="s">
        <v>140</v>
      </c>
      <c r="N6" s="14"/>
      <c r="O6" s="9"/>
      <c r="P6" s="12"/>
      <c r="Q6" s="9"/>
      <c r="R6" s="9"/>
      <c r="S6" s="12"/>
      <c r="T6" s="9"/>
    </row>
    <row r="7" spans="1:20" x14ac:dyDescent="0.2">
      <c r="A7" s="14"/>
      <c r="B7" s="14"/>
      <c r="C7" s="14"/>
      <c r="D7" s="15" t="s">
        <v>242</v>
      </c>
      <c r="E7" s="14"/>
      <c r="F7" s="14"/>
      <c r="G7" s="15" t="s">
        <v>140</v>
      </c>
      <c r="H7" s="14"/>
      <c r="I7" s="14"/>
      <c r="J7" s="15" t="s">
        <v>19</v>
      </c>
      <c r="K7" s="14"/>
      <c r="L7" s="14"/>
      <c r="M7" s="15" t="s">
        <v>242</v>
      </c>
      <c r="N7" s="14"/>
      <c r="O7" s="9"/>
      <c r="P7" s="12"/>
      <c r="Q7" s="9"/>
      <c r="R7" s="9"/>
      <c r="S7" s="12"/>
      <c r="T7" s="9"/>
    </row>
    <row r="8" spans="1:20" x14ac:dyDescent="0.2">
      <c r="A8" s="36" t="s">
        <v>354</v>
      </c>
      <c r="B8" s="14"/>
      <c r="C8" s="14"/>
      <c r="D8" s="14" t="s">
        <v>141</v>
      </c>
      <c r="E8" s="14"/>
      <c r="F8" s="14"/>
      <c r="G8" s="15" t="s">
        <v>242</v>
      </c>
      <c r="H8" s="14"/>
      <c r="I8" s="14"/>
      <c r="J8" s="15" t="s">
        <v>140</v>
      </c>
      <c r="K8" s="14"/>
      <c r="L8" s="14"/>
      <c r="M8" s="14" t="s">
        <v>141</v>
      </c>
      <c r="N8" s="14"/>
      <c r="O8" s="9"/>
      <c r="P8" s="12"/>
      <c r="Q8" s="9"/>
      <c r="R8" s="9"/>
      <c r="S8" s="12"/>
      <c r="T8" s="9"/>
    </row>
    <row r="9" spans="1:20" x14ac:dyDescent="0.2">
      <c r="A9" s="14" t="s">
        <v>172</v>
      </c>
      <c r="B9" s="14"/>
      <c r="C9" s="14"/>
      <c r="D9" s="15" t="s">
        <v>145</v>
      </c>
      <c r="E9" s="14"/>
      <c r="F9" s="14"/>
      <c r="G9" s="14" t="s">
        <v>141</v>
      </c>
      <c r="H9" s="14"/>
      <c r="I9" s="14"/>
      <c r="J9" s="15" t="s">
        <v>242</v>
      </c>
      <c r="K9" s="14"/>
      <c r="L9" s="14"/>
      <c r="M9" s="15" t="s">
        <v>143</v>
      </c>
      <c r="N9" s="14"/>
      <c r="O9" s="9"/>
      <c r="P9" s="12"/>
      <c r="Q9" s="9"/>
      <c r="R9" s="9"/>
      <c r="S9" s="12"/>
      <c r="T9" s="9"/>
    </row>
    <row r="10" spans="1:20" x14ac:dyDescent="0.2">
      <c r="A10" s="14" t="s">
        <v>173</v>
      </c>
      <c r="B10" s="14"/>
      <c r="C10" s="14"/>
      <c r="D10" s="15" t="s">
        <v>148</v>
      </c>
      <c r="E10" s="14"/>
      <c r="F10" s="14"/>
      <c r="G10" s="15" t="s">
        <v>143</v>
      </c>
      <c r="H10" s="14"/>
      <c r="I10" s="14"/>
      <c r="J10" s="14" t="s">
        <v>141</v>
      </c>
      <c r="K10" s="14"/>
      <c r="L10" s="14"/>
      <c r="M10" s="15" t="s">
        <v>145</v>
      </c>
      <c r="N10" s="14"/>
      <c r="O10" s="9"/>
      <c r="P10" s="12"/>
      <c r="Q10" s="9"/>
      <c r="R10" s="9"/>
      <c r="S10" s="12"/>
      <c r="T10" s="9"/>
    </row>
    <row r="11" spans="1:20" x14ac:dyDescent="0.2">
      <c r="A11" s="14" t="s">
        <v>178</v>
      </c>
      <c r="B11" s="14"/>
      <c r="C11" s="14"/>
      <c r="D11" s="15" t="s">
        <v>175</v>
      </c>
      <c r="E11" s="14"/>
      <c r="F11" s="14"/>
      <c r="G11" s="15" t="s">
        <v>145</v>
      </c>
      <c r="H11" s="14"/>
      <c r="I11" s="14"/>
      <c r="J11" s="15" t="s">
        <v>143</v>
      </c>
      <c r="K11" s="14"/>
      <c r="L11" s="14"/>
      <c r="M11" s="15" t="s">
        <v>148</v>
      </c>
      <c r="N11" s="14"/>
      <c r="O11" s="9"/>
      <c r="P11" s="12"/>
      <c r="Q11" s="9"/>
      <c r="R11" s="9"/>
      <c r="S11" s="12"/>
      <c r="T11" s="9"/>
    </row>
    <row r="12" spans="1:20" x14ac:dyDescent="0.2">
      <c r="A12" s="18" t="s">
        <v>32</v>
      </c>
      <c r="B12" s="14"/>
      <c r="C12" s="14"/>
      <c r="D12" s="18" t="s">
        <v>177</v>
      </c>
      <c r="E12" s="14"/>
      <c r="F12" s="14"/>
      <c r="G12" s="15" t="s">
        <v>148</v>
      </c>
      <c r="H12" s="14"/>
      <c r="I12" s="14"/>
      <c r="J12" s="15" t="s">
        <v>145</v>
      </c>
      <c r="K12" s="14"/>
      <c r="L12" s="14"/>
      <c r="M12" s="15" t="s">
        <v>269</v>
      </c>
      <c r="N12" s="14"/>
      <c r="O12" s="9"/>
      <c r="P12" s="12"/>
      <c r="Q12" s="9"/>
      <c r="R12" s="9"/>
      <c r="S12" s="12"/>
      <c r="T12" s="9"/>
    </row>
    <row r="13" spans="1:20" x14ac:dyDescent="0.2">
      <c r="A13" s="14" t="s">
        <v>191</v>
      </c>
      <c r="B13" s="14"/>
      <c r="C13" s="14"/>
      <c r="D13" s="15" t="s">
        <v>183</v>
      </c>
      <c r="E13" s="14"/>
      <c r="F13" s="14"/>
      <c r="G13" s="15" t="s">
        <v>269</v>
      </c>
      <c r="H13" s="14"/>
      <c r="I13" s="14"/>
      <c r="J13" s="15" t="s">
        <v>148</v>
      </c>
      <c r="K13" s="14"/>
      <c r="L13" s="14"/>
      <c r="M13" s="18" t="s">
        <v>177</v>
      </c>
      <c r="N13" s="14"/>
      <c r="O13" s="9"/>
      <c r="P13" s="12"/>
      <c r="Q13" s="9"/>
      <c r="R13" s="9"/>
      <c r="S13" s="12"/>
      <c r="T13" s="9"/>
    </row>
    <row r="14" spans="1:20" x14ac:dyDescent="0.2">
      <c r="A14" s="14" t="s">
        <v>76</v>
      </c>
      <c r="B14" s="14"/>
      <c r="C14" s="14"/>
      <c r="D14" s="15" t="s">
        <v>89</v>
      </c>
      <c r="E14" s="14"/>
      <c r="F14" s="14"/>
      <c r="G14" s="15" t="s">
        <v>175</v>
      </c>
      <c r="H14" s="14"/>
      <c r="I14" s="14"/>
      <c r="J14" s="15" t="s">
        <v>269</v>
      </c>
      <c r="K14" s="14"/>
      <c r="L14" s="14"/>
      <c r="M14" s="15" t="s">
        <v>180</v>
      </c>
      <c r="N14" s="14"/>
      <c r="O14" s="9"/>
      <c r="P14" s="12"/>
      <c r="Q14" s="9"/>
      <c r="R14" s="9"/>
      <c r="S14" s="12"/>
      <c r="T14" s="9"/>
    </row>
    <row r="15" spans="1:20" x14ac:dyDescent="0.2">
      <c r="A15" s="14" t="s">
        <v>104</v>
      </c>
      <c r="B15" s="14"/>
      <c r="C15" s="14"/>
      <c r="D15" s="15" t="s">
        <v>270</v>
      </c>
      <c r="E15" s="14"/>
      <c r="F15" s="14"/>
      <c r="G15" s="18" t="s">
        <v>177</v>
      </c>
      <c r="H15" s="14"/>
      <c r="I15" s="14"/>
      <c r="J15" s="15" t="s">
        <v>175</v>
      </c>
      <c r="K15" s="14"/>
      <c r="L15" s="14"/>
      <c r="M15" s="15" t="s">
        <v>303</v>
      </c>
      <c r="N15" s="14"/>
      <c r="O15" s="9"/>
      <c r="P15" s="12"/>
      <c r="Q15" s="9"/>
      <c r="R15" s="9"/>
      <c r="S15" s="12"/>
      <c r="T15" s="9"/>
    </row>
    <row r="16" spans="1:20" x14ac:dyDescent="0.2">
      <c r="A16" s="14"/>
      <c r="B16" s="14"/>
      <c r="C16" s="14"/>
      <c r="D16" s="15" t="s">
        <v>190</v>
      </c>
      <c r="E16" s="14"/>
      <c r="F16" s="14"/>
      <c r="G16" s="18" t="s">
        <v>303</v>
      </c>
      <c r="H16" s="14"/>
      <c r="I16" s="14"/>
      <c r="J16" s="18" t="s">
        <v>177</v>
      </c>
      <c r="K16" s="14"/>
      <c r="L16" s="14"/>
      <c r="M16" s="15" t="s">
        <v>182</v>
      </c>
      <c r="N16" s="14"/>
      <c r="O16" s="9"/>
      <c r="P16" s="12"/>
      <c r="Q16" s="9"/>
      <c r="R16" s="9"/>
      <c r="S16" s="12"/>
      <c r="T16" s="9"/>
    </row>
    <row r="17" spans="1:20" x14ac:dyDescent="0.2">
      <c r="A17" s="14"/>
      <c r="B17" s="14"/>
      <c r="C17" s="14"/>
      <c r="D17" s="16" t="s">
        <v>87</v>
      </c>
      <c r="E17" s="14"/>
      <c r="F17" s="14"/>
      <c r="G17" s="15" t="s">
        <v>182</v>
      </c>
      <c r="H17" s="14"/>
      <c r="I17" s="14"/>
      <c r="J17" s="15" t="s">
        <v>180</v>
      </c>
      <c r="K17" s="14"/>
      <c r="L17" s="14"/>
      <c r="M17" s="15" t="s">
        <v>183</v>
      </c>
      <c r="N17" s="14"/>
      <c r="O17" s="9"/>
      <c r="P17" s="12"/>
      <c r="Q17" s="9"/>
      <c r="R17" s="9"/>
      <c r="S17" s="12"/>
      <c r="T17" s="9"/>
    </row>
    <row r="18" spans="1:20" x14ac:dyDescent="0.2">
      <c r="A18" s="14"/>
      <c r="B18" s="14"/>
      <c r="C18" s="14"/>
      <c r="D18" s="16" t="s">
        <v>93</v>
      </c>
      <c r="E18" s="14"/>
      <c r="F18" s="14"/>
      <c r="G18" s="15" t="s">
        <v>183</v>
      </c>
      <c r="H18" s="14"/>
      <c r="I18" s="14"/>
      <c r="J18" s="15" t="s">
        <v>303</v>
      </c>
      <c r="K18" s="14"/>
      <c r="L18" s="14"/>
      <c r="M18" s="15" t="s">
        <v>89</v>
      </c>
      <c r="N18" s="14"/>
      <c r="O18" s="9"/>
      <c r="P18" s="12"/>
      <c r="Q18" s="9"/>
      <c r="R18" s="9"/>
      <c r="S18" s="12"/>
      <c r="T18" s="9"/>
    </row>
    <row r="19" spans="1:20" x14ac:dyDescent="0.2">
      <c r="A19" s="14"/>
      <c r="B19" s="14"/>
      <c r="C19" s="14"/>
      <c r="D19" s="16" t="s">
        <v>206</v>
      </c>
      <c r="E19" s="14"/>
      <c r="F19" s="14"/>
      <c r="G19" s="15" t="s">
        <v>89</v>
      </c>
      <c r="H19" s="14"/>
      <c r="I19" s="14"/>
      <c r="J19" s="15" t="s">
        <v>182</v>
      </c>
      <c r="K19" s="14"/>
      <c r="L19" s="14"/>
      <c r="M19" s="15" t="s">
        <v>184</v>
      </c>
      <c r="N19" s="14"/>
      <c r="O19" s="9"/>
      <c r="P19" s="12"/>
      <c r="Q19" s="9"/>
      <c r="R19" s="9"/>
      <c r="S19" s="12"/>
      <c r="T19" s="9"/>
    </row>
    <row r="20" spans="1:20" x14ac:dyDescent="0.2">
      <c r="A20" s="14"/>
      <c r="B20" s="14"/>
      <c r="C20" s="14"/>
      <c r="D20" s="14" t="s">
        <v>211</v>
      </c>
      <c r="E20" s="14"/>
      <c r="F20" s="14"/>
      <c r="G20" s="15" t="s">
        <v>184</v>
      </c>
      <c r="H20" s="14"/>
      <c r="I20" s="14"/>
      <c r="J20" s="15" t="s">
        <v>183</v>
      </c>
      <c r="K20" s="14"/>
      <c r="L20" s="14"/>
      <c r="M20" s="15" t="s">
        <v>185</v>
      </c>
      <c r="N20" s="14"/>
      <c r="O20" s="9"/>
      <c r="P20" s="12"/>
      <c r="Q20" s="9"/>
      <c r="R20" s="9"/>
      <c r="S20" s="12"/>
      <c r="T20" s="9"/>
    </row>
    <row r="21" spans="1:20" x14ac:dyDescent="0.2">
      <c r="A21" s="14"/>
      <c r="B21" s="14"/>
      <c r="C21" s="14"/>
      <c r="D21" s="14" t="s">
        <v>272</v>
      </c>
      <c r="E21" s="14"/>
      <c r="F21" s="14"/>
      <c r="G21" s="15" t="s">
        <v>270</v>
      </c>
      <c r="H21" s="14"/>
      <c r="I21" s="14"/>
      <c r="J21" s="15" t="s">
        <v>89</v>
      </c>
      <c r="K21" s="14"/>
      <c r="L21" s="14"/>
      <c r="M21" s="15" t="s">
        <v>35</v>
      </c>
      <c r="N21" s="14"/>
      <c r="O21" s="9"/>
      <c r="P21" s="12"/>
      <c r="Q21" s="9"/>
      <c r="R21" s="9"/>
      <c r="S21" s="12"/>
      <c r="T21" s="9"/>
    </row>
    <row r="22" spans="1:20" x14ac:dyDescent="0.2">
      <c r="A22" s="14"/>
      <c r="B22" s="14"/>
      <c r="C22" s="14"/>
      <c r="D22" s="14" t="s">
        <v>219</v>
      </c>
      <c r="E22" s="14"/>
      <c r="F22" s="14"/>
      <c r="G22" s="15" t="s">
        <v>107</v>
      </c>
      <c r="H22" s="14"/>
      <c r="I22" s="14"/>
      <c r="J22" s="15" t="s">
        <v>184</v>
      </c>
      <c r="K22" s="14"/>
      <c r="L22" s="14"/>
      <c r="M22" s="15" t="s">
        <v>188</v>
      </c>
      <c r="N22" s="14"/>
      <c r="O22" s="9"/>
      <c r="P22" s="12"/>
      <c r="Q22" s="9"/>
      <c r="R22" s="9"/>
      <c r="S22" s="12"/>
      <c r="T22" s="9"/>
    </row>
    <row r="23" spans="1:20" x14ac:dyDescent="0.2">
      <c r="A23" s="14"/>
      <c r="B23" s="14"/>
      <c r="C23" s="14"/>
      <c r="D23" s="14" t="s">
        <v>224</v>
      </c>
      <c r="E23" s="14"/>
      <c r="F23" s="14"/>
      <c r="G23" s="15" t="s">
        <v>190</v>
      </c>
      <c r="H23" s="14"/>
      <c r="I23" s="14"/>
      <c r="J23" s="15" t="s">
        <v>185</v>
      </c>
      <c r="K23" s="14"/>
      <c r="L23" s="14"/>
      <c r="M23" s="15" t="s">
        <v>107</v>
      </c>
      <c r="N23" s="14"/>
      <c r="O23" s="9"/>
      <c r="P23" s="12"/>
      <c r="Q23" s="9"/>
      <c r="R23" s="9"/>
      <c r="S23" s="12"/>
      <c r="T23" s="9"/>
    </row>
    <row r="24" spans="1:20" x14ac:dyDescent="0.2">
      <c r="A24" s="14"/>
      <c r="B24" s="14"/>
      <c r="C24" s="14"/>
      <c r="D24" s="14" t="s">
        <v>227</v>
      </c>
      <c r="E24" s="14"/>
      <c r="F24" s="14"/>
      <c r="G24" s="15" t="s">
        <v>357</v>
      </c>
      <c r="H24" s="14"/>
      <c r="I24" s="14"/>
      <c r="J24" s="15" t="s">
        <v>188</v>
      </c>
      <c r="K24" s="14"/>
      <c r="L24" s="14"/>
      <c r="M24" s="15" t="s">
        <v>190</v>
      </c>
      <c r="N24" s="14"/>
      <c r="O24" s="9"/>
      <c r="P24" s="12"/>
      <c r="Q24" s="9"/>
      <c r="R24" s="9"/>
      <c r="S24" s="12"/>
      <c r="T24" s="9"/>
    </row>
    <row r="25" spans="1:20" x14ac:dyDescent="0.2">
      <c r="A25" s="14"/>
      <c r="B25" s="14"/>
      <c r="C25" s="14"/>
      <c r="D25" s="14" t="s">
        <v>233</v>
      </c>
      <c r="E25" s="14"/>
      <c r="F25" s="14"/>
      <c r="G25" s="15" t="s">
        <v>193</v>
      </c>
      <c r="H25" s="14"/>
      <c r="I25" s="14"/>
      <c r="J25" s="15" t="s">
        <v>270</v>
      </c>
      <c r="K25" s="14"/>
      <c r="L25" s="14"/>
      <c r="M25" s="15" t="s">
        <v>91</v>
      </c>
      <c r="N25" s="14"/>
      <c r="O25" s="9"/>
      <c r="P25" s="12"/>
      <c r="Q25" s="9"/>
      <c r="R25" s="9"/>
      <c r="S25" s="12"/>
      <c r="T25" s="9"/>
    </row>
    <row r="26" spans="1:20" x14ac:dyDescent="0.2">
      <c r="A26" s="14"/>
      <c r="B26" s="14"/>
      <c r="C26" s="14"/>
      <c r="D26" s="14"/>
      <c r="E26" s="14"/>
      <c r="F26" s="14"/>
      <c r="G26" s="15" t="s">
        <v>271</v>
      </c>
      <c r="H26" s="14"/>
      <c r="I26" s="14"/>
      <c r="J26" s="15" t="s">
        <v>107</v>
      </c>
      <c r="K26" s="14"/>
      <c r="L26" s="14"/>
      <c r="M26" s="15" t="s">
        <v>357</v>
      </c>
      <c r="N26" s="14"/>
      <c r="O26" s="9"/>
      <c r="P26" s="12"/>
      <c r="Q26" s="9"/>
      <c r="R26" s="9"/>
      <c r="S26" s="12"/>
      <c r="T26" s="9"/>
    </row>
    <row r="27" spans="1:20" x14ac:dyDescent="0.2">
      <c r="A27" s="14"/>
      <c r="B27" s="14"/>
      <c r="C27" s="14"/>
      <c r="D27" s="36" t="s">
        <v>355</v>
      </c>
      <c r="E27" s="14"/>
      <c r="F27" s="14"/>
      <c r="G27" s="15" t="s">
        <v>196</v>
      </c>
      <c r="H27" s="14"/>
      <c r="I27" s="14"/>
      <c r="J27" s="15" t="s">
        <v>190</v>
      </c>
      <c r="K27" s="14"/>
      <c r="L27" s="14"/>
      <c r="M27" s="15" t="s">
        <v>193</v>
      </c>
      <c r="N27" s="14"/>
      <c r="O27" s="9"/>
      <c r="P27" s="12"/>
      <c r="Q27" s="9"/>
      <c r="R27" s="9"/>
      <c r="S27" s="12"/>
      <c r="T27" s="9"/>
    </row>
    <row r="28" spans="1:20" x14ac:dyDescent="0.2">
      <c r="A28" s="14"/>
      <c r="B28" s="14"/>
      <c r="C28" s="14"/>
      <c r="D28" s="15" t="s">
        <v>128</v>
      </c>
      <c r="E28" s="14"/>
      <c r="F28" s="14"/>
      <c r="G28" s="16" t="s">
        <v>87</v>
      </c>
      <c r="H28" s="14"/>
      <c r="I28" s="14"/>
      <c r="J28" s="15" t="s">
        <v>357</v>
      </c>
      <c r="K28" s="14"/>
      <c r="L28" s="14"/>
      <c r="M28" s="15" t="s">
        <v>271</v>
      </c>
      <c r="N28" s="14"/>
      <c r="O28" s="9"/>
      <c r="P28" s="12"/>
      <c r="Q28" s="9"/>
      <c r="R28" s="9"/>
      <c r="S28" s="12"/>
      <c r="T28" s="9"/>
    </row>
    <row r="29" spans="1:20" x14ac:dyDescent="0.2">
      <c r="A29" s="14"/>
      <c r="B29" s="14"/>
      <c r="C29" s="14"/>
      <c r="D29" s="15" t="s">
        <v>9</v>
      </c>
      <c r="E29" s="14"/>
      <c r="F29" s="14"/>
      <c r="G29" s="16" t="s">
        <v>93</v>
      </c>
      <c r="H29" s="14"/>
      <c r="I29" s="14"/>
      <c r="J29" s="15" t="s">
        <v>91</v>
      </c>
      <c r="K29" s="14"/>
      <c r="L29" s="14"/>
      <c r="M29" s="15" t="s">
        <v>196</v>
      </c>
      <c r="N29" s="14"/>
      <c r="O29" s="9"/>
      <c r="P29" s="12"/>
      <c r="Q29" s="9"/>
      <c r="R29" s="9"/>
      <c r="S29" s="12"/>
      <c r="T29" s="9"/>
    </row>
    <row r="30" spans="1:20" x14ac:dyDescent="0.2">
      <c r="A30" s="14"/>
      <c r="B30" s="14"/>
      <c r="C30" s="14"/>
      <c r="D30" s="15" t="s">
        <v>138</v>
      </c>
      <c r="E30" s="14"/>
      <c r="F30" s="14"/>
      <c r="G30" s="16" t="s">
        <v>206</v>
      </c>
      <c r="H30" s="14"/>
      <c r="I30" s="14"/>
      <c r="J30" s="15" t="s">
        <v>193</v>
      </c>
      <c r="K30" s="14"/>
      <c r="L30" s="14"/>
      <c r="M30" s="15" t="s">
        <v>46</v>
      </c>
      <c r="N30" s="14"/>
      <c r="O30" s="9"/>
      <c r="P30" s="12"/>
      <c r="Q30" s="9"/>
      <c r="R30" s="9"/>
      <c r="S30" s="12"/>
      <c r="T30" s="9"/>
    </row>
    <row r="31" spans="1:20" x14ac:dyDescent="0.2">
      <c r="A31" s="14"/>
      <c r="B31" s="14"/>
      <c r="C31" s="14"/>
      <c r="D31" s="15" t="s">
        <v>98</v>
      </c>
      <c r="E31" s="14"/>
      <c r="F31" s="14"/>
      <c r="G31" s="14" t="s">
        <v>95</v>
      </c>
      <c r="H31" s="14"/>
      <c r="I31" s="14"/>
      <c r="J31" s="15" t="s">
        <v>271</v>
      </c>
      <c r="K31" s="14"/>
      <c r="L31" s="14"/>
      <c r="M31" s="18" t="s">
        <v>48</v>
      </c>
      <c r="N31" s="14"/>
      <c r="O31" s="9"/>
      <c r="P31" s="12"/>
      <c r="Q31" s="9"/>
      <c r="R31" s="9"/>
      <c r="S31" s="12"/>
      <c r="T31" s="9"/>
    </row>
    <row r="32" spans="1:20" x14ac:dyDescent="0.2">
      <c r="A32" s="14"/>
      <c r="B32" s="14"/>
      <c r="C32" s="14"/>
      <c r="D32" s="15" t="s">
        <v>176</v>
      </c>
      <c r="E32" s="14"/>
      <c r="F32" s="14"/>
      <c r="G32" s="14" t="s">
        <v>211</v>
      </c>
      <c r="H32" s="14"/>
      <c r="I32" s="14"/>
      <c r="J32" s="15" t="s">
        <v>196</v>
      </c>
      <c r="K32" s="14"/>
      <c r="L32" s="14"/>
      <c r="M32" s="16" t="s">
        <v>206</v>
      </c>
      <c r="N32" s="14"/>
      <c r="O32" s="9"/>
      <c r="P32" s="12"/>
      <c r="Q32" s="9"/>
      <c r="R32" s="9"/>
      <c r="S32" s="12"/>
      <c r="T32" s="9"/>
    </row>
    <row r="33" spans="1:20" x14ac:dyDescent="0.2">
      <c r="A33" s="14"/>
      <c r="B33" s="14"/>
      <c r="C33" s="14"/>
      <c r="D33" s="15" t="s">
        <v>189</v>
      </c>
      <c r="E33" s="14"/>
      <c r="F33" s="14"/>
      <c r="G33" s="14" t="s">
        <v>272</v>
      </c>
      <c r="H33" s="14"/>
      <c r="I33" s="14"/>
      <c r="J33" s="16" t="s">
        <v>87</v>
      </c>
      <c r="K33" s="14"/>
      <c r="L33" s="14"/>
      <c r="M33" s="14" t="s">
        <v>95</v>
      </c>
      <c r="N33" s="14"/>
      <c r="O33" s="9"/>
      <c r="P33" s="12"/>
      <c r="Q33" s="9"/>
      <c r="R33" s="9"/>
      <c r="S33" s="12"/>
      <c r="T33" s="9"/>
    </row>
    <row r="34" spans="1:20" x14ac:dyDescent="0.2">
      <c r="A34" s="14"/>
      <c r="B34" s="14"/>
      <c r="C34" s="14"/>
      <c r="D34" s="14" t="s">
        <v>194</v>
      </c>
      <c r="E34" s="14"/>
      <c r="F34" s="14"/>
      <c r="G34" s="14" t="s">
        <v>219</v>
      </c>
      <c r="H34" s="14"/>
      <c r="I34" s="14"/>
      <c r="J34" s="16" t="s">
        <v>206</v>
      </c>
      <c r="K34" s="14"/>
      <c r="L34" s="14"/>
      <c r="M34" s="14" t="s">
        <v>211</v>
      </c>
      <c r="N34" s="14"/>
      <c r="O34" s="9"/>
      <c r="P34" s="12"/>
      <c r="Q34" s="9"/>
      <c r="R34" s="9"/>
      <c r="S34" s="12"/>
      <c r="T34" s="9"/>
    </row>
    <row r="35" spans="1:20" x14ac:dyDescent="0.2">
      <c r="A35" s="14"/>
      <c r="B35" s="14"/>
      <c r="C35" s="14"/>
      <c r="D35" s="14" t="s">
        <v>45</v>
      </c>
      <c r="E35" s="14"/>
      <c r="F35" s="14"/>
      <c r="G35" s="14" t="s">
        <v>222</v>
      </c>
      <c r="H35" s="14"/>
      <c r="I35" s="14"/>
      <c r="J35" s="14" t="s">
        <v>95</v>
      </c>
      <c r="K35" s="14"/>
      <c r="L35" s="14"/>
      <c r="M35" s="14" t="s">
        <v>272</v>
      </c>
      <c r="N35" s="14"/>
      <c r="O35" s="9"/>
      <c r="P35" s="12"/>
      <c r="Q35" s="9"/>
      <c r="R35" s="9"/>
      <c r="S35" s="12"/>
      <c r="T35" s="9"/>
    </row>
    <row r="36" spans="1:20" x14ac:dyDescent="0.2">
      <c r="A36" s="14"/>
      <c r="B36" s="14"/>
      <c r="C36" s="14"/>
      <c r="D36" s="15" t="s">
        <v>199</v>
      </c>
      <c r="E36" s="14"/>
      <c r="F36" s="14"/>
      <c r="G36" s="14" t="s">
        <v>273</v>
      </c>
      <c r="H36" s="14"/>
      <c r="I36" s="14"/>
      <c r="J36" s="14" t="s">
        <v>211</v>
      </c>
      <c r="K36" s="14"/>
      <c r="L36" s="14"/>
      <c r="M36" s="15" t="s">
        <v>215</v>
      </c>
      <c r="N36" s="14"/>
      <c r="O36" s="9"/>
      <c r="P36" s="12"/>
      <c r="Q36" s="9"/>
      <c r="R36" s="9"/>
      <c r="S36" s="12"/>
      <c r="T36" s="9"/>
    </row>
    <row r="37" spans="1:20" x14ac:dyDescent="0.2">
      <c r="A37" s="14"/>
      <c r="B37" s="14"/>
      <c r="C37" s="14"/>
      <c r="D37" s="16" t="s">
        <v>208</v>
      </c>
      <c r="E37" s="14"/>
      <c r="F37" s="14"/>
      <c r="G37" s="14" t="s">
        <v>224</v>
      </c>
      <c r="H37" s="14"/>
      <c r="I37" s="14"/>
      <c r="J37" s="14" t="s">
        <v>272</v>
      </c>
      <c r="K37" s="14"/>
      <c r="L37" s="14"/>
      <c r="M37" s="14" t="s">
        <v>219</v>
      </c>
      <c r="N37" s="14"/>
      <c r="O37" s="9"/>
      <c r="P37" s="12"/>
      <c r="Q37" s="9"/>
      <c r="R37" s="9"/>
      <c r="S37" s="12"/>
      <c r="T37" s="9"/>
    </row>
    <row r="38" spans="1:20" x14ac:dyDescent="0.2">
      <c r="A38" s="14"/>
      <c r="B38" s="14"/>
      <c r="C38" s="14"/>
      <c r="D38" s="14" t="s">
        <v>57</v>
      </c>
      <c r="E38" s="14"/>
      <c r="F38" s="14"/>
      <c r="G38" s="14" t="s">
        <v>227</v>
      </c>
      <c r="H38" s="14"/>
      <c r="I38" s="14"/>
      <c r="J38" s="15" t="s">
        <v>215</v>
      </c>
      <c r="K38" s="14"/>
      <c r="L38" s="14"/>
      <c r="M38" s="14" t="s">
        <v>222</v>
      </c>
      <c r="N38" s="14"/>
      <c r="O38" s="9"/>
      <c r="P38" s="12"/>
      <c r="Q38" s="9"/>
      <c r="R38" s="9"/>
      <c r="S38" s="12"/>
      <c r="T38" s="9"/>
    </row>
    <row r="39" spans="1:20" x14ac:dyDescent="0.2">
      <c r="A39" s="14"/>
      <c r="B39" s="14"/>
      <c r="C39" s="14"/>
      <c r="D39" s="14" t="s">
        <v>234</v>
      </c>
      <c r="E39" s="14"/>
      <c r="F39" s="14"/>
      <c r="G39" s="14" t="s">
        <v>233</v>
      </c>
      <c r="H39" s="14"/>
      <c r="I39" s="14"/>
      <c r="J39" s="14" t="s">
        <v>219</v>
      </c>
      <c r="K39" s="14"/>
      <c r="L39" s="14"/>
      <c r="M39" s="14" t="s">
        <v>224</v>
      </c>
      <c r="N39" s="14"/>
      <c r="O39" s="9"/>
      <c r="P39" s="12"/>
      <c r="Q39" s="9"/>
      <c r="R39" s="9"/>
      <c r="S39" s="12"/>
      <c r="T39" s="9"/>
    </row>
    <row r="40" spans="1:20" x14ac:dyDescent="0.2">
      <c r="A40" s="14"/>
      <c r="B40" s="14"/>
      <c r="C40" s="14"/>
      <c r="D40" s="14" t="s">
        <v>82</v>
      </c>
      <c r="E40" s="14"/>
      <c r="F40" s="14"/>
      <c r="G40" s="14"/>
      <c r="H40" s="14"/>
      <c r="I40" s="14"/>
      <c r="J40" s="14" t="s">
        <v>222</v>
      </c>
      <c r="K40" s="14"/>
      <c r="L40" s="14"/>
      <c r="M40" s="14" t="s">
        <v>227</v>
      </c>
      <c r="N40" s="14"/>
      <c r="O40" s="9"/>
      <c r="P40" s="12"/>
      <c r="Q40" s="9"/>
      <c r="R40" s="9"/>
      <c r="S40" s="12"/>
      <c r="T40" s="9"/>
    </row>
    <row r="41" spans="1:20" x14ac:dyDescent="0.2">
      <c r="A41" s="14"/>
      <c r="B41" s="14"/>
      <c r="C41" s="14"/>
      <c r="D41" s="14"/>
      <c r="E41" s="14"/>
      <c r="F41" s="14"/>
      <c r="G41" s="36" t="s">
        <v>355</v>
      </c>
      <c r="H41" s="14"/>
      <c r="I41" s="14"/>
      <c r="J41" s="14" t="s">
        <v>224</v>
      </c>
      <c r="K41" s="14"/>
      <c r="L41" s="14"/>
      <c r="M41" s="14" t="s">
        <v>228</v>
      </c>
      <c r="N41" s="14"/>
      <c r="O41" s="9"/>
      <c r="P41" s="12"/>
      <c r="Q41" s="9"/>
      <c r="R41" s="9"/>
      <c r="S41" s="12"/>
      <c r="T41" s="9"/>
    </row>
    <row r="42" spans="1:20" x14ac:dyDescent="0.2">
      <c r="A42" s="14"/>
      <c r="B42" s="14"/>
      <c r="C42" s="14"/>
      <c r="D42" s="36" t="s">
        <v>354</v>
      </c>
      <c r="E42" s="14"/>
      <c r="F42" s="14"/>
      <c r="G42" s="14" t="s">
        <v>128</v>
      </c>
      <c r="H42" s="14"/>
      <c r="I42" s="14"/>
      <c r="J42" s="14" t="s">
        <v>227</v>
      </c>
      <c r="K42" s="14"/>
      <c r="L42" s="14"/>
      <c r="M42" s="14" t="s">
        <v>233</v>
      </c>
      <c r="N42" s="14"/>
      <c r="O42" s="9"/>
      <c r="P42" s="12"/>
      <c r="Q42" s="9"/>
      <c r="R42" s="9"/>
      <c r="S42" s="12"/>
      <c r="T42" s="9"/>
    </row>
    <row r="43" spans="1:20" x14ac:dyDescent="0.2">
      <c r="A43" s="14"/>
      <c r="B43" s="14"/>
      <c r="C43" s="14"/>
      <c r="D43" s="15" t="s">
        <v>137</v>
      </c>
      <c r="E43" s="14"/>
      <c r="F43" s="14"/>
      <c r="G43" s="15" t="s">
        <v>100</v>
      </c>
      <c r="H43" s="14"/>
      <c r="I43" s="14"/>
      <c r="J43" s="14" t="s">
        <v>233</v>
      </c>
      <c r="K43" s="14"/>
      <c r="L43" s="14"/>
      <c r="M43" s="14"/>
      <c r="N43" s="14"/>
      <c r="O43" s="9"/>
      <c r="P43" s="12"/>
      <c r="Q43" s="9"/>
      <c r="R43" s="9"/>
      <c r="S43" s="12"/>
      <c r="T43" s="9"/>
    </row>
    <row r="44" spans="1:20" x14ac:dyDescent="0.2">
      <c r="A44" s="14"/>
      <c r="B44" s="14"/>
      <c r="C44" s="14"/>
      <c r="D44" s="18" t="s">
        <v>171</v>
      </c>
      <c r="E44" s="14"/>
      <c r="F44" s="14"/>
      <c r="G44" s="15" t="s">
        <v>9</v>
      </c>
      <c r="H44" s="14"/>
      <c r="I44" s="14"/>
      <c r="J44" s="14"/>
      <c r="K44" s="14"/>
      <c r="L44" s="14"/>
      <c r="M44" s="36" t="s">
        <v>355</v>
      </c>
      <c r="N44" s="14"/>
      <c r="O44" s="9"/>
      <c r="P44" s="12"/>
      <c r="Q44" s="9"/>
      <c r="R44" s="9"/>
      <c r="S44" s="12"/>
      <c r="T44" s="9"/>
    </row>
    <row r="45" spans="1:20" x14ac:dyDescent="0.2">
      <c r="A45" s="14"/>
      <c r="B45" s="14"/>
      <c r="C45" s="14"/>
      <c r="D45" s="15" t="s">
        <v>24</v>
      </c>
      <c r="E45" s="14"/>
      <c r="F45" s="14"/>
      <c r="G45" s="15" t="s">
        <v>129</v>
      </c>
      <c r="H45" s="14"/>
      <c r="I45" s="14"/>
      <c r="J45" s="36" t="s">
        <v>355</v>
      </c>
      <c r="K45" s="14"/>
      <c r="L45" s="14"/>
      <c r="M45" s="14" t="s">
        <v>128</v>
      </c>
      <c r="N45" s="14"/>
      <c r="O45" s="9"/>
      <c r="P45" s="13"/>
      <c r="Q45" s="9"/>
      <c r="R45" s="9"/>
      <c r="S45" s="12"/>
      <c r="T45" s="9"/>
    </row>
    <row r="46" spans="1:20" x14ac:dyDescent="0.2">
      <c r="A46" s="14"/>
      <c r="B46" s="14"/>
      <c r="C46" s="14"/>
      <c r="D46" s="14" t="s">
        <v>172</v>
      </c>
      <c r="E46" s="14"/>
      <c r="F46" s="14"/>
      <c r="G46" s="15" t="s">
        <v>138</v>
      </c>
      <c r="H46" s="14"/>
      <c r="I46" s="14"/>
      <c r="J46" s="14" t="s">
        <v>128</v>
      </c>
      <c r="K46" s="14"/>
      <c r="L46" s="14"/>
      <c r="M46" s="15" t="s">
        <v>100</v>
      </c>
      <c r="N46" s="14"/>
      <c r="O46" s="9"/>
      <c r="P46" s="12"/>
      <c r="Q46" s="9"/>
      <c r="R46" s="9"/>
      <c r="S46" s="13"/>
      <c r="T46" s="9"/>
    </row>
    <row r="47" spans="1:20" x14ac:dyDescent="0.2">
      <c r="A47" s="14"/>
      <c r="B47" s="14"/>
      <c r="C47" s="14"/>
      <c r="D47" s="14" t="s">
        <v>173</v>
      </c>
      <c r="E47" s="14"/>
      <c r="F47" s="14"/>
      <c r="G47" s="15" t="s">
        <v>147</v>
      </c>
      <c r="H47" s="14"/>
      <c r="I47" s="14"/>
      <c r="J47" s="15" t="s">
        <v>100</v>
      </c>
      <c r="K47" s="14"/>
      <c r="L47" s="14"/>
      <c r="M47" s="15" t="s">
        <v>9</v>
      </c>
      <c r="N47" s="14"/>
      <c r="O47" s="9"/>
      <c r="P47" s="12"/>
      <c r="Q47" s="9"/>
      <c r="R47" s="9"/>
      <c r="S47" s="12"/>
      <c r="T47" s="9"/>
    </row>
    <row r="48" spans="1:20" x14ac:dyDescent="0.2">
      <c r="A48" s="14"/>
      <c r="B48" s="14"/>
      <c r="C48" s="14"/>
      <c r="D48" s="14" t="s">
        <v>178</v>
      </c>
      <c r="E48" s="14"/>
      <c r="F48" s="14"/>
      <c r="G48" s="15" t="s">
        <v>98</v>
      </c>
      <c r="H48" s="14"/>
      <c r="I48" s="14"/>
      <c r="J48" s="15" t="s">
        <v>9</v>
      </c>
      <c r="K48" s="14"/>
      <c r="L48" s="14"/>
      <c r="M48" s="15" t="s">
        <v>129</v>
      </c>
      <c r="N48" s="14"/>
      <c r="O48" s="9"/>
      <c r="P48" s="13"/>
      <c r="Q48" s="9"/>
      <c r="R48" s="9"/>
      <c r="S48" s="12"/>
      <c r="T48" s="9"/>
    </row>
    <row r="49" spans="1:20" x14ac:dyDescent="0.2">
      <c r="A49" s="14"/>
      <c r="B49" s="14"/>
      <c r="C49" s="14"/>
      <c r="D49" s="18" t="s">
        <v>32</v>
      </c>
      <c r="E49" s="14"/>
      <c r="F49" s="14"/>
      <c r="G49" s="15" t="s">
        <v>176</v>
      </c>
      <c r="H49" s="14"/>
      <c r="I49" s="14"/>
      <c r="J49" s="15" t="s">
        <v>129</v>
      </c>
      <c r="K49" s="14"/>
      <c r="L49" s="14"/>
      <c r="M49" s="15" t="s">
        <v>13</v>
      </c>
      <c r="N49" s="14"/>
      <c r="O49" s="9"/>
      <c r="P49" s="13"/>
      <c r="Q49" s="9"/>
      <c r="R49" s="9"/>
      <c r="S49" s="13"/>
      <c r="T49" s="9"/>
    </row>
    <row r="50" spans="1:20" x14ac:dyDescent="0.2">
      <c r="A50" s="14"/>
      <c r="B50" s="14"/>
      <c r="C50" s="14"/>
      <c r="D50" s="14" t="s">
        <v>191</v>
      </c>
      <c r="E50" s="14"/>
      <c r="F50" s="14"/>
      <c r="G50" s="15" t="s">
        <v>189</v>
      </c>
      <c r="H50" s="14"/>
      <c r="I50" s="14"/>
      <c r="J50" s="15" t="s">
        <v>138</v>
      </c>
      <c r="K50" s="14"/>
      <c r="L50" s="14"/>
      <c r="M50" s="15" t="s">
        <v>138</v>
      </c>
      <c r="N50" s="14"/>
      <c r="O50" s="9"/>
      <c r="P50" s="12"/>
      <c r="Q50" s="9"/>
      <c r="R50" s="9"/>
      <c r="S50" s="13"/>
      <c r="T50" s="9"/>
    </row>
    <row r="51" spans="1:20" x14ac:dyDescent="0.2">
      <c r="A51" s="14"/>
      <c r="B51" s="14"/>
      <c r="C51" s="14"/>
      <c r="D51" s="14" t="s">
        <v>201</v>
      </c>
      <c r="E51" s="14"/>
      <c r="F51" s="14"/>
      <c r="G51" s="14" t="s">
        <v>194</v>
      </c>
      <c r="H51" s="14"/>
      <c r="I51" s="14"/>
      <c r="J51" s="15" t="s">
        <v>147</v>
      </c>
      <c r="K51" s="14"/>
      <c r="L51" s="14"/>
      <c r="M51" s="15" t="s">
        <v>147</v>
      </c>
      <c r="N51" s="14"/>
      <c r="O51" s="9"/>
      <c r="P51" s="12"/>
      <c r="Q51" s="9"/>
      <c r="R51" s="9"/>
      <c r="S51" s="12"/>
      <c r="T51" s="9"/>
    </row>
    <row r="52" spans="1:20" x14ac:dyDescent="0.2">
      <c r="A52" s="14"/>
      <c r="B52" s="14"/>
      <c r="C52" s="14"/>
      <c r="D52" s="17" t="s">
        <v>202</v>
      </c>
      <c r="E52" s="14"/>
      <c r="F52" s="14"/>
      <c r="G52" s="14" t="s">
        <v>45</v>
      </c>
      <c r="H52" s="14"/>
      <c r="I52" s="14"/>
      <c r="J52" s="15" t="s">
        <v>98</v>
      </c>
      <c r="K52" s="14"/>
      <c r="L52" s="14"/>
      <c r="M52" s="15" t="s">
        <v>98</v>
      </c>
      <c r="N52" s="14"/>
      <c r="O52" s="9"/>
      <c r="P52" s="12"/>
      <c r="Q52" s="9"/>
      <c r="R52" s="9"/>
      <c r="S52" s="12"/>
      <c r="T52" s="9"/>
    </row>
    <row r="53" spans="1:20" x14ac:dyDescent="0.2">
      <c r="A53" s="14"/>
      <c r="B53" s="14"/>
      <c r="C53" s="14"/>
      <c r="D53" s="17" t="s">
        <v>203</v>
      </c>
      <c r="E53" s="14"/>
      <c r="F53" s="14"/>
      <c r="G53" s="15" t="s">
        <v>199</v>
      </c>
      <c r="H53" s="14"/>
      <c r="I53" s="14"/>
      <c r="J53" s="15" t="s">
        <v>176</v>
      </c>
      <c r="K53" s="14"/>
      <c r="L53" s="14"/>
      <c r="M53" s="15" t="s">
        <v>176</v>
      </c>
      <c r="N53" s="14"/>
      <c r="O53" s="9"/>
      <c r="P53" s="12"/>
      <c r="Q53" s="9"/>
      <c r="R53" s="9"/>
      <c r="S53" s="12"/>
      <c r="T53" s="9"/>
    </row>
    <row r="54" spans="1:20" x14ac:dyDescent="0.2">
      <c r="A54" s="14"/>
      <c r="B54" s="14"/>
      <c r="C54" s="14"/>
      <c r="D54" s="14" t="s">
        <v>76</v>
      </c>
      <c r="E54" s="14"/>
      <c r="F54" s="14"/>
      <c r="G54" s="15" t="s">
        <v>205</v>
      </c>
      <c r="H54" s="14"/>
      <c r="I54" s="14"/>
      <c r="J54" s="15" t="s">
        <v>189</v>
      </c>
      <c r="K54" s="14"/>
      <c r="L54" s="14"/>
      <c r="M54" s="15" t="s">
        <v>189</v>
      </c>
      <c r="N54" s="14"/>
      <c r="O54" s="9"/>
      <c r="P54" s="12"/>
      <c r="Q54" s="9"/>
      <c r="R54" s="9"/>
      <c r="S54" s="12"/>
      <c r="T54" s="9"/>
    </row>
    <row r="55" spans="1:20" x14ac:dyDescent="0.2">
      <c r="A55" s="14"/>
      <c r="B55" s="14"/>
      <c r="C55" s="14"/>
      <c r="D55" s="14" t="s">
        <v>104</v>
      </c>
      <c r="E55" s="14"/>
      <c r="F55" s="14"/>
      <c r="G55" s="16" t="s">
        <v>208</v>
      </c>
      <c r="H55" s="14"/>
      <c r="I55" s="14"/>
      <c r="J55" s="14" t="s">
        <v>194</v>
      </c>
      <c r="K55" s="14"/>
      <c r="L55" s="14"/>
      <c r="M55" s="14" t="s">
        <v>194</v>
      </c>
      <c r="N55" s="14"/>
      <c r="O55" s="9"/>
      <c r="P55" s="12"/>
      <c r="Q55" s="9"/>
      <c r="R55" s="9"/>
      <c r="S55" s="12"/>
      <c r="T55" s="9"/>
    </row>
    <row r="56" spans="1:20" x14ac:dyDescent="0.2">
      <c r="A56" s="14"/>
      <c r="B56" s="14"/>
      <c r="C56" s="14"/>
      <c r="D56" s="14" t="s">
        <v>275</v>
      </c>
      <c r="E56" s="14"/>
      <c r="F56" s="14"/>
      <c r="G56" s="14" t="s">
        <v>57</v>
      </c>
      <c r="H56" s="14"/>
      <c r="I56" s="14"/>
      <c r="J56" s="14" t="s">
        <v>45</v>
      </c>
      <c r="K56" s="14"/>
      <c r="L56" s="14"/>
      <c r="M56" s="14" t="s">
        <v>45</v>
      </c>
      <c r="N56" s="14"/>
      <c r="O56" s="9"/>
      <c r="P56" s="12"/>
      <c r="Q56" s="9"/>
      <c r="R56" s="9"/>
      <c r="S56" s="12"/>
      <c r="T56" s="9"/>
    </row>
    <row r="57" spans="1:20" x14ac:dyDescent="0.2">
      <c r="A57" s="14"/>
      <c r="B57" s="14"/>
      <c r="C57" s="14"/>
      <c r="D57" s="14" t="s">
        <v>235</v>
      </c>
      <c r="E57" s="14"/>
      <c r="F57" s="14"/>
      <c r="G57" s="14" t="s">
        <v>217</v>
      </c>
      <c r="H57" s="14"/>
      <c r="I57" s="14"/>
      <c r="J57" s="15" t="s">
        <v>199</v>
      </c>
      <c r="K57" s="14"/>
      <c r="L57" s="14"/>
      <c r="M57" s="15" t="s">
        <v>199</v>
      </c>
      <c r="N57" s="14"/>
      <c r="O57" s="9"/>
      <c r="P57" s="12"/>
      <c r="Q57" s="9"/>
      <c r="R57" s="9"/>
      <c r="S57" s="12"/>
      <c r="T57" s="9"/>
    </row>
    <row r="58" spans="1:20" x14ac:dyDescent="0.2">
      <c r="A58" s="14"/>
      <c r="B58" s="14"/>
      <c r="C58" s="14"/>
      <c r="D58" s="14" t="s">
        <v>236</v>
      </c>
      <c r="E58" s="14"/>
      <c r="F58" s="14"/>
      <c r="G58" s="14" t="s">
        <v>274</v>
      </c>
      <c r="H58" s="14"/>
      <c r="I58" s="14"/>
      <c r="J58" s="15" t="s">
        <v>205</v>
      </c>
      <c r="K58" s="14"/>
      <c r="L58" s="14"/>
      <c r="M58" s="15" t="s">
        <v>205</v>
      </c>
      <c r="N58" s="14"/>
      <c r="O58" s="9"/>
      <c r="P58" s="12"/>
      <c r="Q58" s="9"/>
      <c r="R58" s="9"/>
      <c r="S58" s="12"/>
      <c r="T58" s="9"/>
    </row>
    <row r="59" spans="1:20" x14ac:dyDescent="0.2">
      <c r="A59" s="14"/>
      <c r="B59" s="14"/>
      <c r="C59" s="14"/>
      <c r="D59" s="14"/>
      <c r="E59" s="14"/>
      <c r="F59" s="14"/>
      <c r="G59" s="14" t="s">
        <v>234</v>
      </c>
      <c r="H59" s="14"/>
      <c r="I59" s="14"/>
      <c r="J59" s="16" t="s">
        <v>208</v>
      </c>
      <c r="K59" s="14"/>
      <c r="L59" s="14"/>
      <c r="M59" s="16" t="s">
        <v>208</v>
      </c>
      <c r="N59" s="14"/>
      <c r="O59" s="9"/>
      <c r="P59" s="13"/>
      <c r="Q59" s="9"/>
      <c r="R59" s="9"/>
      <c r="S59" s="12"/>
      <c r="T59" s="9"/>
    </row>
    <row r="60" spans="1:20" x14ac:dyDescent="0.2">
      <c r="A60" s="14"/>
      <c r="B60" s="14"/>
      <c r="C60" s="14"/>
      <c r="D60" s="14"/>
      <c r="E60" s="14"/>
      <c r="F60" s="14"/>
      <c r="G60" s="14" t="s">
        <v>82</v>
      </c>
      <c r="H60" s="14"/>
      <c r="I60" s="14"/>
      <c r="J60" s="15" t="s">
        <v>209</v>
      </c>
      <c r="K60" s="14"/>
      <c r="L60" s="14"/>
      <c r="M60" s="15" t="s">
        <v>209</v>
      </c>
      <c r="N60" s="14"/>
      <c r="O60" s="14"/>
      <c r="P60" s="12"/>
      <c r="Q60" s="9"/>
      <c r="R60" s="9"/>
      <c r="S60" s="13"/>
      <c r="T60" s="9"/>
    </row>
    <row r="61" spans="1:20" x14ac:dyDescent="0.2">
      <c r="A61" s="14"/>
      <c r="B61" s="14"/>
      <c r="C61" s="14"/>
      <c r="D61" s="14"/>
      <c r="E61" s="14"/>
      <c r="F61" s="14"/>
      <c r="G61" s="14"/>
      <c r="H61" s="14"/>
      <c r="I61" s="14"/>
      <c r="J61" s="14" t="s">
        <v>57</v>
      </c>
      <c r="K61" s="14"/>
      <c r="L61" s="14"/>
      <c r="M61" s="14" t="s">
        <v>57</v>
      </c>
      <c r="N61" s="14"/>
      <c r="O61" s="14"/>
      <c r="P61" s="12"/>
      <c r="Q61" s="9"/>
      <c r="R61" s="9"/>
      <c r="S61" s="12"/>
      <c r="T61" s="9"/>
    </row>
    <row r="62" spans="1:20" x14ac:dyDescent="0.2">
      <c r="A62" s="14"/>
      <c r="B62" s="14"/>
      <c r="C62" s="14"/>
      <c r="D62" s="14"/>
      <c r="E62" s="14"/>
      <c r="F62" s="14"/>
      <c r="G62" s="36" t="s">
        <v>354</v>
      </c>
      <c r="H62" s="14"/>
      <c r="I62" s="14"/>
      <c r="J62" s="14" t="s">
        <v>217</v>
      </c>
      <c r="K62" s="14"/>
      <c r="L62" s="14"/>
      <c r="M62" s="14" t="s">
        <v>217</v>
      </c>
      <c r="N62" s="14"/>
      <c r="O62" s="14"/>
      <c r="P62" s="12"/>
      <c r="Q62" s="9"/>
      <c r="R62" s="9"/>
      <c r="S62" s="12"/>
      <c r="T62" s="9"/>
    </row>
    <row r="63" spans="1:20" x14ac:dyDescent="0.2">
      <c r="A63" s="14"/>
      <c r="B63" s="14"/>
      <c r="C63" s="14"/>
      <c r="D63" s="14"/>
      <c r="E63" s="14"/>
      <c r="F63" s="14"/>
      <c r="G63" s="15" t="s">
        <v>137</v>
      </c>
      <c r="H63" s="14"/>
      <c r="I63" s="14"/>
      <c r="J63" s="14" t="s">
        <v>97</v>
      </c>
      <c r="K63" s="14"/>
      <c r="L63" s="14"/>
      <c r="M63" s="14" t="s">
        <v>97</v>
      </c>
      <c r="N63" s="14"/>
      <c r="O63" s="14"/>
      <c r="P63" s="12"/>
      <c r="Q63" s="9"/>
      <c r="R63" s="9"/>
      <c r="S63" s="12"/>
      <c r="T63" s="9"/>
    </row>
    <row r="64" spans="1:20" x14ac:dyDescent="0.2">
      <c r="A64" s="14"/>
      <c r="B64" s="14"/>
      <c r="C64" s="14"/>
      <c r="D64" s="14"/>
      <c r="E64" s="14"/>
      <c r="F64" s="14"/>
      <c r="G64" s="15" t="s">
        <v>16</v>
      </c>
      <c r="H64" s="14"/>
      <c r="I64" s="14"/>
      <c r="J64" s="14" t="s">
        <v>274</v>
      </c>
      <c r="K64" s="14"/>
      <c r="L64" s="14"/>
      <c r="M64" s="14" t="s">
        <v>274</v>
      </c>
      <c r="N64" s="14"/>
      <c r="O64" s="14"/>
      <c r="P64" s="12"/>
      <c r="Q64" s="9"/>
      <c r="R64" s="9"/>
      <c r="S64" s="12"/>
      <c r="T64" s="9"/>
    </row>
    <row r="65" spans="1:20" x14ac:dyDescent="0.2">
      <c r="A65" s="14"/>
      <c r="B65" s="14"/>
      <c r="C65" s="14"/>
      <c r="D65" s="14"/>
      <c r="E65" s="14"/>
      <c r="F65" s="14"/>
      <c r="G65" s="18" t="s">
        <v>171</v>
      </c>
      <c r="H65" s="14"/>
      <c r="I65" s="14"/>
      <c r="J65" s="14" t="s">
        <v>234</v>
      </c>
      <c r="K65" s="14"/>
      <c r="L65" s="14"/>
      <c r="M65" s="14" t="s">
        <v>234</v>
      </c>
      <c r="N65" s="14"/>
      <c r="O65" s="14"/>
      <c r="P65" s="12"/>
      <c r="Q65" s="9"/>
      <c r="R65" s="9"/>
      <c r="S65" s="12"/>
      <c r="T65" s="9"/>
    </row>
    <row r="66" spans="1:20" x14ac:dyDescent="0.2">
      <c r="A66" s="14"/>
      <c r="B66" s="14"/>
      <c r="C66" s="14"/>
      <c r="D66" s="14"/>
      <c r="E66" s="14"/>
      <c r="F66" s="14"/>
      <c r="G66" s="15" t="s">
        <v>24</v>
      </c>
      <c r="H66" s="14"/>
      <c r="I66" s="14"/>
      <c r="J66" s="14" t="s">
        <v>82</v>
      </c>
      <c r="K66" s="14"/>
      <c r="L66" s="14"/>
      <c r="M66" s="14" t="s">
        <v>82</v>
      </c>
      <c r="N66" s="14"/>
      <c r="O66" s="14"/>
      <c r="P66" s="12"/>
      <c r="Q66" s="9"/>
      <c r="R66" s="9"/>
      <c r="S66" s="12"/>
      <c r="T66" s="9"/>
    </row>
    <row r="67" spans="1:20" x14ac:dyDescent="0.2">
      <c r="A67" s="14"/>
      <c r="B67" s="14"/>
      <c r="C67" s="14"/>
      <c r="D67" s="14"/>
      <c r="E67" s="14"/>
      <c r="F67" s="14"/>
      <c r="G67" s="14" t="s">
        <v>172</v>
      </c>
      <c r="H67" s="14"/>
      <c r="I67" s="14"/>
      <c r="J67" s="14"/>
      <c r="K67" s="14"/>
      <c r="L67" s="14"/>
      <c r="M67" s="14"/>
      <c r="N67" s="14"/>
      <c r="O67" s="14"/>
      <c r="P67" s="12"/>
      <c r="Q67" s="9"/>
      <c r="R67" s="9"/>
      <c r="S67" s="12"/>
      <c r="T67" s="9"/>
    </row>
    <row r="68" spans="1:20" x14ac:dyDescent="0.2">
      <c r="A68" s="14"/>
      <c r="B68" s="14"/>
      <c r="C68" s="14"/>
      <c r="D68" s="14"/>
      <c r="E68" s="14"/>
      <c r="F68" s="14"/>
      <c r="G68" s="14" t="s">
        <v>173</v>
      </c>
      <c r="H68" s="14"/>
      <c r="I68" s="14"/>
      <c r="J68" s="36" t="s">
        <v>354</v>
      </c>
      <c r="K68" s="14"/>
      <c r="L68" s="14"/>
      <c r="M68" s="36" t="s">
        <v>354</v>
      </c>
      <c r="N68" s="14"/>
      <c r="O68" s="14"/>
      <c r="P68" s="12"/>
      <c r="Q68" s="9"/>
      <c r="R68" s="9"/>
      <c r="S68" s="12"/>
      <c r="T68" s="9"/>
    </row>
    <row r="69" spans="1:20" x14ac:dyDescent="0.2">
      <c r="A69" s="14"/>
      <c r="B69" s="14"/>
      <c r="C69" s="14"/>
      <c r="D69" s="14"/>
      <c r="E69" s="14"/>
      <c r="F69" s="14"/>
      <c r="G69" s="14" t="s">
        <v>178</v>
      </c>
      <c r="H69" s="14"/>
      <c r="I69" s="14"/>
      <c r="J69" s="15" t="s">
        <v>137</v>
      </c>
      <c r="K69" s="14"/>
      <c r="L69" s="14"/>
      <c r="M69" s="15" t="s">
        <v>137</v>
      </c>
      <c r="N69" s="14"/>
      <c r="O69" s="14"/>
      <c r="P69" s="9"/>
      <c r="Q69" s="9"/>
      <c r="R69" s="9"/>
      <c r="S69" s="12"/>
      <c r="T69" s="9"/>
    </row>
    <row r="70" spans="1:20" x14ac:dyDescent="0.2">
      <c r="A70" s="14"/>
      <c r="B70" s="14"/>
      <c r="C70" s="14"/>
      <c r="D70" s="14"/>
      <c r="E70" s="14"/>
      <c r="F70" s="14"/>
      <c r="G70" s="18" t="s">
        <v>32</v>
      </c>
      <c r="H70" s="14"/>
      <c r="I70" s="14"/>
      <c r="J70" s="15" t="s">
        <v>16</v>
      </c>
      <c r="K70" s="14"/>
      <c r="L70" s="14"/>
      <c r="M70" s="15" t="s">
        <v>16</v>
      </c>
      <c r="N70" s="14"/>
      <c r="O70" s="14"/>
      <c r="P70" s="9"/>
      <c r="Q70" s="9"/>
      <c r="R70" s="9"/>
      <c r="S70" s="9"/>
      <c r="T70" s="9"/>
    </row>
    <row r="71" spans="1:20" x14ac:dyDescent="0.2">
      <c r="A71" s="14"/>
      <c r="B71" s="14"/>
      <c r="C71" s="14"/>
      <c r="D71" s="14"/>
      <c r="E71" s="14"/>
      <c r="F71" s="14"/>
      <c r="G71" s="14" t="s">
        <v>191</v>
      </c>
      <c r="H71" s="14"/>
      <c r="I71" s="14"/>
      <c r="J71" s="18" t="s">
        <v>171</v>
      </c>
      <c r="K71" s="14"/>
      <c r="L71" s="14"/>
      <c r="M71" s="18" t="s">
        <v>171</v>
      </c>
      <c r="N71" s="14"/>
      <c r="O71" s="14"/>
      <c r="P71" s="9"/>
      <c r="Q71" s="9"/>
      <c r="R71" s="9"/>
      <c r="S71" s="9"/>
      <c r="T71" s="9"/>
    </row>
    <row r="72" spans="1:20" x14ac:dyDescent="0.2">
      <c r="A72" s="14"/>
      <c r="B72" s="14"/>
      <c r="C72" s="14"/>
      <c r="D72" s="14"/>
      <c r="E72" s="14"/>
      <c r="F72" s="14"/>
      <c r="G72" s="14" t="s">
        <v>201</v>
      </c>
      <c r="H72" s="14"/>
      <c r="I72" s="14"/>
      <c r="J72" s="15" t="s">
        <v>24</v>
      </c>
      <c r="K72" s="14"/>
      <c r="L72" s="14"/>
      <c r="M72" s="15" t="s">
        <v>24</v>
      </c>
      <c r="N72" s="14"/>
      <c r="O72" s="14"/>
      <c r="P72" s="9"/>
      <c r="Q72" s="9"/>
      <c r="R72" s="9"/>
      <c r="S72" s="9"/>
      <c r="T72" s="9"/>
    </row>
    <row r="73" spans="1:20" x14ac:dyDescent="0.2">
      <c r="A73" s="14"/>
      <c r="B73" s="14"/>
      <c r="C73" s="14"/>
      <c r="D73" s="14"/>
      <c r="E73" s="14"/>
      <c r="F73" s="14"/>
      <c r="G73" s="17" t="s">
        <v>202</v>
      </c>
      <c r="H73" s="14"/>
      <c r="I73" s="14"/>
      <c r="J73" s="14" t="s">
        <v>172</v>
      </c>
      <c r="K73" s="14"/>
      <c r="L73" s="14"/>
      <c r="M73" s="14" t="s">
        <v>178</v>
      </c>
      <c r="N73" s="14"/>
      <c r="O73" s="14"/>
      <c r="P73" s="9"/>
      <c r="Q73" s="9"/>
      <c r="R73" s="9"/>
      <c r="S73" s="9"/>
      <c r="T73" s="9"/>
    </row>
    <row r="74" spans="1:20" x14ac:dyDescent="0.2">
      <c r="A74" s="14"/>
      <c r="B74" s="14"/>
      <c r="C74" s="14"/>
      <c r="D74" s="14"/>
      <c r="E74" s="14"/>
      <c r="F74" s="14"/>
      <c r="G74" s="17" t="s">
        <v>203</v>
      </c>
      <c r="H74" s="14"/>
      <c r="I74" s="14"/>
      <c r="J74" s="14" t="s">
        <v>173</v>
      </c>
      <c r="K74" s="14"/>
      <c r="L74" s="14"/>
      <c r="M74" s="18" t="s">
        <v>32</v>
      </c>
      <c r="N74" s="14"/>
      <c r="O74" s="14"/>
      <c r="P74" s="9"/>
      <c r="Q74" s="9"/>
      <c r="R74" s="9"/>
      <c r="S74" s="9"/>
      <c r="T74" s="9"/>
    </row>
    <row r="75" spans="1:20" x14ac:dyDescent="0.2">
      <c r="A75" s="14"/>
      <c r="B75" s="14"/>
      <c r="C75" s="14"/>
      <c r="D75" s="14"/>
      <c r="E75" s="14"/>
      <c r="F75" s="14"/>
      <c r="G75" s="14" t="s">
        <v>207</v>
      </c>
      <c r="H75" s="14"/>
      <c r="I75" s="14"/>
      <c r="J75" s="14" t="s">
        <v>178</v>
      </c>
      <c r="K75" s="14"/>
      <c r="L75" s="14"/>
      <c r="M75" s="14" t="s">
        <v>201</v>
      </c>
      <c r="N75" s="14"/>
      <c r="O75" s="14"/>
      <c r="P75" s="9"/>
      <c r="Q75" s="9"/>
      <c r="R75" s="9"/>
      <c r="S75" s="9"/>
      <c r="T75" s="9"/>
    </row>
    <row r="76" spans="1:20" x14ac:dyDescent="0.2">
      <c r="A76" s="14"/>
      <c r="B76" s="14"/>
      <c r="C76" s="14"/>
      <c r="D76" s="14"/>
      <c r="E76" s="14"/>
      <c r="F76" s="14"/>
      <c r="G76" s="14" t="s">
        <v>76</v>
      </c>
      <c r="H76" s="14"/>
      <c r="I76" s="14"/>
      <c r="J76" s="18" t="s">
        <v>32</v>
      </c>
      <c r="K76" s="14"/>
      <c r="L76" s="14"/>
      <c r="M76" s="17" t="s">
        <v>202</v>
      </c>
      <c r="N76" s="14"/>
      <c r="O76" s="14"/>
      <c r="P76" s="9"/>
      <c r="Q76" s="9"/>
      <c r="R76" s="9"/>
      <c r="S76" s="9"/>
      <c r="T76" s="9"/>
    </row>
    <row r="77" spans="1:20" x14ac:dyDescent="0.2">
      <c r="A77" s="14"/>
      <c r="B77" s="14"/>
      <c r="C77" s="14"/>
      <c r="D77" s="14"/>
      <c r="E77" s="14"/>
      <c r="F77" s="14"/>
      <c r="G77" s="14" t="s">
        <v>213</v>
      </c>
      <c r="H77" s="14"/>
      <c r="I77" s="14"/>
      <c r="J77" s="14" t="s">
        <v>191</v>
      </c>
      <c r="K77" s="14"/>
      <c r="L77" s="14"/>
      <c r="M77" s="14" t="s">
        <v>207</v>
      </c>
      <c r="N77" s="14"/>
      <c r="O77" s="14"/>
    </row>
    <row r="78" spans="1:20" x14ac:dyDescent="0.2">
      <c r="A78" s="14"/>
      <c r="B78" s="14"/>
      <c r="C78" s="14"/>
      <c r="D78" s="14"/>
      <c r="E78" s="14"/>
      <c r="F78" s="14"/>
      <c r="G78" s="14" t="s">
        <v>60</v>
      </c>
      <c r="H78" s="14"/>
      <c r="I78" s="14"/>
      <c r="J78" s="14" t="s">
        <v>201</v>
      </c>
      <c r="K78" s="14"/>
      <c r="L78" s="14"/>
      <c r="M78" s="14" t="s">
        <v>213</v>
      </c>
      <c r="N78" s="14"/>
      <c r="O78" s="14"/>
    </row>
    <row r="79" spans="1:20" x14ac:dyDescent="0.2">
      <c r="A79" s="14"/>
      <c r="B79" s="14"/>
      <c r="C79" s="14"/>
      <c r="D79" s="14"/>
      <c r="E79" s="14"/>
      <c r="F79" s="14"/>
      <c r="G79" s="14" t="s">
        <v>104</v>
      </c>
      <c r="H79" s="14"/>
      <c r="I79" s="14"/>
      <c r="J79" s="17" t="s">
        <v>202</v>
      </c>
      <c r="K79" s="14"/>
      <c r="L79" s="14"/>
      <c r="M79" s="14" t="s">
        <v>60</v>
      </c>
      <c r="N79" s="14"/>
      <c r="O79" s="14"/>
    </row>
    <row r="80" spans="1:20" x14ac:dyDescent="0.2">
      <c r="A80" s="14"/>
      <c r="B80" s="14"/>
      <c r="C80" s="14"/>
      <c r="D80" s="14"/>
      <c r="E80" s="14"/>
      <c r="F80" s="14"/>
      <c r="G80" s="14" t="s">
        <v>63</v>
      </c>
      <c r="H80" s="14"/>
      <c r="I80" s="14"/>
      <c r="J80" s="17" t="s">
        <v>203</v>
      </c>
      <c r="K80" s="14"/>
      <c r="L80" s="14"/>
      <c r="M80" s="14" t="s">
        <v>63</v>
      </c>
      <c r="N80" s="14"/>
      <c r="O80" s="14"/>
    </row>
    <row r="81" spans="1:15" x14ac:dyDescent="0.2">
      <c r="A81" s="14"/>
      <c r="B81" s="14"/>
      <c r="C81" s="14"/>
      <c r="D81" s="14"/>
      <c r="E81" s="14"/>
      <c r="F81" s="14"/>
      <c r="G81" s="14" t="s">
        <v>220</v>
      </c>
      <c r="H81" s="14"/>
      <c r="I81" s="14"/>
      <c r="J81" s="14" t="s">
        <v>207</v>
      </c>
      <c r="K81" s="14"/>
      <c r="L81" s="14"/>
      <c r="M81" s="14" t="s">
        <v>220</v>
      </c>
      <c r="N81" s="14"/>
      <c r="O81" s="14"/>
    </row>
    <row r="82" spans="1:15" x14ac:dyDescent="0.2">
      <c r="A82" s="14"/>
      <c r="B82" s="14"/>
      <c r="C82" s="14"/>
      <c r="D82" s="14"/>
      <c r="E82" s="14"/>
      <c r="F82" s="14"/>
      <c r="G82" s="14" t="s">
        <v>229</v>
      </c>
      <c r="H82" s="14"/>
      <c r="I82" s="14"/>
      <c r="J82" s="14" t="s">
        <v>213</v>
      </c>
      <c r="K82" s="14"/>
      <c r="L82" s="14"/>
      <c r="M82" s="14" t="s">
        <v>229</v>
      </c>
      <c r="N82" s="14"/>
      <c r="O82" s="14"/>
    </row>
    <row r="83" spans="1:15" x14ac:dyDescent="0.2">
      <c r="A83" s="14"/>
      <c r="B83" s="14"/>
      <c r="C83" s="14"/>
      <c r="D83" s="14"/>
      <c r="E83" s="14"/>
      <c r="F83" s="14"/>
      <c r="G83" s="14" t="s">
        <v>275</v>
      </c>
      <c r="H83" s="14"/>
      <c r="I83" s="14"/>
      <c r="J83" s="14" t="s">
        <v>60</v>
      </c>
      <c r="K83" s="14"/>
      <c r="L83" s="14"/>
      <c r="M83" s="14" t="s">
        <v>275</v>
      </c>
      <c r="N83" s="14"/>
      <c r="O83" s="14"/>
    </row>
    <row r="84" spans="1:15" x14ac:dyDescent="0.2">
      <c r="A84" s="14"/>
      <c r="B84" s="14"/>
      <c r="C84" s="14"/>
      <c r="D84" s="14"/>
      <c r="E84" s="14"/>
      <c r="F84" s="14"/>
      <c r="G84" s="14" t="s">
        <v>235</v>
      </c>
      <c r="H84" s="14"/>
      <c r="I84" s="14"/>
      <c r="J84" s="14" t="s">
        <v>63</v>
      </c>
      <c r="K84" s="14"/>
      <c r="L84" s="14"/>
      <c r="M84" s="14" t="s">
        <v>235</v>
      </c>
      <c r="N84" s="14"/>
      <c r="O84" s="14"/>
    </row>
    <row r="85" spans="1:15" x14ac:dyDescent="0.2">
      <c r="A85" s="14"/>
      <c r="B85" s="14"/>
      <c r="C85" s="14"/>
      <c r="D85" s="14"/>
      <c r="E85" s="14"/>
      <c r="F85" s="14"/>
      <c r="G85" s="14" t="s">
        <v>236</v>
      </c>
      <c r="H85" s="14"/>
      <c r="I85" s="14"/>
      <c r="J85" s="14" t="s">
        <v>220</v>
      </c>
      <c r="K85" s="14"/>
      <c r="L85" s="14"/>
      <c r="M85" s="14" t="s">
        <v>236</v>
      </c>
      <c r="N85" s="14"/>
      <c r="O85" s="14"/>
    </row>
    <row r="86" spans="1:15" x14ac:dyDescent="0.2">
      <c r="A86" s="14"/>
      <c r="D86" s="14"/>
      <c r="E86" s="14"/>
      <c r="F86" s="14"/>
      <c r="G86" s="14"/>
      <c r="H86" s="14"/>
      <c r="I86" s="14"/>
      <c r="J86" s="14" t="s">
        <v>229</v>
      </c>
      <c r="K86" s="14"/>
      <c r="L86" s="14"/>
      <c r="M86" s="14"/>
      <c r="N86" s="14"/>
      <c r="O86" s="14"/>
    </row>
    <row r="87" spans="1:15" x14ac:dyDescent="0.2">
      <c r="D87" s="14"/>
      <c r="E87" s="14"/>
      <c r="F87" s="14"/>
      <c r="G87" s="14"/>
      <c r="H87" s="14"/>
      <c r="I87" s="14"/>
      <c r="J87" s="14" t="s">
        <v>275</v>
      </c>
      <c r="K87" s="14"/>
      <c r="L87" s="14"/>
      <c r="M87" s="36" t="s">
        <v>356</v>
      </c>
      <c r="N87" s="14"/>
      <c r="O87" s="14"/>
    </row>
    <row r="88" spans="1:15" x14ac:dyDescent="0.2">
      <c r="D88" s="14"/>
      <c r="E88" s="14"/>
      <c r="F88" s="14"/>
      <c r="G88" s="14"/>
      <c r="H88" s="14"/>
      <c r="I88" s="14"/>
      <c r="J88" s="14" t="s">
        <v>235</v>
      </c>
      <c r="K88" s="14"/>
      <c r="L88" s="14"/>
      <c r="M88" s="15" t="s">
        <v>112</v>
      </c>
      <c r="N88" s="14"/>
      <c r="O88" s="14"/>
    </row>
    <row r="89" spans="1:15" x14ac:dyDescent="0.2">
      <c r="D89" s="14"/>
      <c r="E89" s="14"/>
      <c r="F89" s="14"/>
      <c r="G89" s="14"/>
      <c r="H89" s="14"/>
      <c r="I89" s="14"/>
      <c r="J89" s="14" t="s">
        <v>236</v>
      </c>
      <c r="K89" s="14"/>
      <c r="L89" s="14"/>
      <c r="M89" s="15" t="s">
        <v>109</v>
      </c>
      <c r="N89" s="14"/>
      <c r="O89" s="14"/>
    </row>
    <row r="90" spans="1:15" x14ac:dyDescent="0.2">
      <c r="D90" s="14"/>
      <c r="E90" s="14"/>
      <c r="F90" s="14"/>
      <c r="G90" s="14"/>
      <c r="H90" s="14"/>
      <c r="I90" s="14"/>
      <c r="J90" s="14"/>
      <c r="K90" s="14"/>
      <c r="L90" s="14"/>
      <c r="M90" s="15" t="s">
        <v>102</v>
      </c>
      <c r="N90" s="14"/>
      <c r="O90" s="14"/>
    </row>
    <row r="91" spans="1:15" x14ac:dyDescent="0.2">
      <c r="D91" s="14"/>
      <c r="E91" s="14"/>
      <c r="F91" s="14"/>
      <c r="G91" s="14"/>
      <c r="H91" s="14"/>
      <c r="I91" s="14"/>
      <c r="J91" s="14"/>
      <c r="K91" s="14"/>
      <c r="L91" s="14"/>
      <c r="M91" s="14"/>
      <c r="N91" s="14"/>
      <c r="O91" s="14"/>
    </row>
    <row r="92" spans="1:15" x14ac:dyDescent="0.2">
      <c r="D92" s="14"/>
      <c r="E92" s="14"/>
      <c r="F92" s="14"/>
      <c r="G92" s="14"/>
      <c r="H92" s="14"/>
      <c r="I92" s="14"/>
      <c r="J92" s="14"/>
      <c r="K92" s="14"/>
      <c r="L92" s="14"/>
      <c r="M92" s="14"/>
      <c r="N92" s="14"/>
      <c r="O92" s="14"/>
    </row>
    <row r="93" spans="1:15" x14ac:dyDescent="0.2">
      <c r="D93" s="14"/>
      <c r="E93" s="14"/>
      <c r="F93" s="14"/>
      <c r="G93" s="14"/>
      <c r="H93" s="14"/>
      <c r="I93" s="14"/>
      <c r="J93" s="14"/>
      <c r="K93" s="14"/>
      <c r="L93" s="14"/>
      <c r="M93" s="14"/>
      <c r="N93" s="14"/>
      <c r="O93" s="14"/>
    </row>
    <row r="94" spans="1:15" x14ac:dyDescent="0.2">
      <c r="D94" s="14"/>
      <c r="E94" s="14"/>
      <c r="F94" s="14"/>
      <c r="G94" s="14"/>
      <c r="H94" s="14"/>
      <c r="I94" s="14"/>
      <c r="J94" s="14"/>
      <c r="K94" s="14"/>
      <c r="L94" s="14"/>
      <c r="M94" s="14"/>
      <c r="N94" s="14"/>
      <c r="O94" s="14"/>
    </row>
    <row r="95" spans="1:15" x14ac:dyDescent="0.2">
      <c r="D95" s="14"/>
      <c r="E95" s="14"/>
      <c r="F95" s="14"/>
      <c r="G95" s="14"/>
      <c r="H95" s="14"/>
      <c r="I95" s="14"/>
      <c r="J95" s="14"/>
      <c r="K95" s="14"/>
      <c r="L95" s="14"/>
      <c r="M95" s="14"/>
      <c r="N95" s="14"/>
      <c r="O95" s="14"/>
    </row>
    <row r="96" spans="1:15" x14ac:dyDescent="0.2">
      <c r="D96" s="14"/>
      <c r="E96" s="14"/>
      <c r="F96" s="14"/>
      <c r="G96" s="14"/>
      <c r="H96" s="14"/>
      <c r="I96" s="14"/>
      <c r="J96" s="14"/>
      <c r="K96" s="14"/>
      <c r="L96" s="14"/>
      <c r="M96" s="14"/>
      <c r="N96" s="14"/>
      <c r="O96" s="14"/>
    </row>
    <row r="97" spans="4:15" x14ac:dyDescent="0.2">
      <c r="D97" s="14"/>
      <c r="E97" s="14"/>
      <c r="F97" s="14"/>
      <c r="G97" s="14"/>
      <c r="H97" s="14"/>
      <c r="I97" s="14"/>
      <c r="J97" s="14"/>
      <c r="K97" s="14"/>
      <c r="L97" s="14"/>
      <c r="M97" s="14"/>
      <c r="N97" s="14"/>
      <c r="O97" s="14"/>
    </row>
    <row r="98" spans="4:15" x14ac:dyDescent="0.2">
      <c r="D98" s="14"/>
      <c r="E98" s="14"/>
      <c r="F98" s="14"/>
      <c r="G98" s="14"/>
      <c r="H98" s="14"/>
      <c r="I98" s="14"/>
      <c r="J98" s="14"/>
      <c r="K98" s="14"/>
      <c r="L98" s="14"/>
      <c r="M98" s="14"/>
      <c r="N98" s="14"/>
      <c r="O98" s="14"/>
    </row>
    <row r="99" spans="4:15" x14ac:dyDescent="0.2">
      <c r="D99" s="14"/>
      <c r="E99" s="14"/>
      <c r="F99" s="14"/>
      <c r="G99" s="14"/>
      <c r="H99" s="14"/>
      <c r="I99" s="14"/>
      <c r="J99" s="14"/>
      <c r="K99" s="14"/>
      <c r="L99" s="14"/>
      <c r="M99" s="14"/>
      <c r="N99" s="14"/>
      <c r="O99" s="14"/>
    </row>
    <row r="100" spans="4:15" x14ac:dyDescent="0.2">
      <c r="D100" s="14"/>
      <c r="E100" s="14"/>
      <c r="F100" s="14"/>
      <c r="G100" s="14"/>
      <c r="H100" s="14"/>
      <c r="I100" s="14"/>
      <c r="J100" s="14"/>
      <c r="K100" s="14"/>
      <c r="L100" s="14"/>
      <c r="M100" s="14"/>
      <c r="N100" s="14"/>
      <c r="O100" s="14"/>
    </row>
    <row r="101" spans="4:15" x14ac:dyDescent="0.2">
      <c r="D101" s="14"/>
      <c r="E101" s="14"/>
      <c r="F101" s="14"/>
      <c r="G101" s="14"/>
      <c r="H101" s="14"/>
      <c r="I101" s="14"/>
      <c r="J101" s="14"/>
      <c r="K101" s="14"/>
      <c r="L101" s="14"/>
      <c r="M101" s="14"/>
      <c r="N101" s="14"/>
      <c r="O101" s="14"/>
    </row>
    <row r="102" spans="4:15" x14ac:dyDescent="0.2">
      <c r="D102" s="14"/>
      <c r="E102" s="14"/>
      <c r="F102" s="14"/>
      <c r="G102" s="14"/>
      <c r="H102" s="14"/>
      <c r="I102" s="14"/>
      <c r="J102" s="14"/>
      <c r="K102" s="14"/>
      <c r="L102" s="14"/>
      <c r="M102" s="14"/>
      <c r="N102" s="14"/>
      <c r="O102" s="14"/>
    </row>
    <row r="103" spans="4:15" x14ac:dyDescent="0.2">
      <c r="D103" s="14"/>
      <c r="E103" s="14"/>
      <c r="F103" s="14"/>
      <c r="G103" s="14"/>
      <c r="H103" s="14"/>
      <c r="I103" s="14"/>
      <c r="J103" s="14"/>
      <c r="K103" s="14"/>
      <c r="L103" s="14"/>
      <c r="M103" s="14"/>
      <c r="N103" s="14"/>
      <c r="O103" s="14"/>
    </row>
    <row r="104" spans="4:15" x14ac:dyDescent="0.2">
      <c r="D104" s="14"/>
      <c r="E104" s="14"/>
      <c r="F104" s="14"/>
      <c r="G104" s="14"/>
      <c r="H104" s="14"/>
      <c r="I104" s="14"/>
      <c r="J104" s="14"/>
      <c r="K104" s="14"/>
      <c r="L104" s="14"/>
      <c r="M104" s="14"/>
      <c r="N104" s="14"/>
      <c r="O104" s="14"/>
    </row>
    <row r="105" spans="4:15" x14ac:dyDescent="0.2">
      <c r="D105" s="14"/>
      <c r="E105" s="14"/>
      <c r="F105" s="14"/>
      <c r="G105" s="14"/>
      <c r="H105" s="14"/>
      <c r="I105" s="14"/>
      <c r="J105" s="14"/>
      <c r="K105" s="14"/>
      <c r="L105" s="14"/>
      <c r="M105" s="14"/>
      <c r="N105" s="14"/>
      <c r="O105" s="14"/>
    </row>
    <row r="106" spans="4:15" x14ac:dyDescent="0.2">
      <c r="D106" s="14"/>
      <c r="E106" s="14"/>
      <c r="F106" s="14"/>
      <c r="G106" s="14"/>
      <c r="H106" s="14"/>
      <c r="I106" s="14"/>
      <c r="J106" s="14"/>
      <c r="K106" s="14"/>
      <c r="L106" s="14"/>
      <c r="M106" s="14"/>
      <c r="N106" s="14"/>
      <c r="O106" s="14"/>
    </row>
    <row r="107" spans="4:15" x14ac:dyDescent="0.2">
      <c r="D107" s="14"/>
      <c r="E107" s="14"/>
      <c r="F107" s="14"/>
      <c r="G107" s="14"/>
      <c r="H107" s="14"/>
      <c r="I107" s="14"/>
      <c r="J107" s="14"/>
      <c r="K107" s="14"/>
      <c r="L107" s="14"/>
      <c r="M107" s="14"/>
      <c r="N107" s="14"/>
      <c r="O107" s="14"/>
    </row>
    <row r="108" spans="4:15" x14ac:dyDescent="0.2">
      <c r="D108" s="14"/>
      <c r="E108" s="14"/>
      <c r="F108" s="14"/>
      <c r="G108" s="14"/>
      <c r="H108" s="14"/>
      <c r="I108" s="14"/>
      <c r="J108" s="14"/>
      <c r="K108" s="14"/>
      <c r="L108" s="14"/>
      <c r="M108" s="14"/>
      <c r="N108" s="14"/>
    </row>
    <row r="109" spans="4:15" x14ac:dyDescent="0.2">
      <c r="D109" s="14"/>
      <c r="E109" s="14"/>
      <c r="F109" s="14"/>
      <c r="G109" s="14"/>
      <c r="H109" s="14"/>
      <c r="I109" s="14"/>
      <c r="J109" s="14"/>
      <c r="K109" s="14"/>
      <c r="L109" s="14"/>
      <c r="M109" s="14"/>
      <c r="N109" s="14"/>
    </row>
    <row r="110" spans="4:15" x14ac:dyDescent="0.2">
      <c r="D110" s="14"/>
      <c r="G110" s="14"/>
      <c r="H110" s="14"/>
      <c r="J110" s="14"/>
      <c r="K110" s="14"/>
      <c r="M110" s="14"/>
      <c r="N110" s="14"/>
    </row>
    <row r="111" spans="4:15" x14ac:dyDescent="0.2">
      <c r="D111" s="14"/>
      <c r="G111" s="14"/>
      <c r="J111" s="14"/>
      <c r="M111" s="14"/>
      <c r="N111" s="14"/>
    </row>
    <row r="112" spans="4:15" x14ac:dyDescent="0.2">
      <c r="D112" s="14"/>
      <c r="G112" s="14"/>
      <c r="J112" s="14"/>
      <c r="M112" s="14"/>
    </row>
    <row r="113" spans="7:13" x14ac:dyDescent="0.2">
      <c r="G113" s="14"/>
      <c r="J113" s="14"/>
      <c r="M113" s="14"/>
    </row>
    <row r="114" spans="7:13" x14ac:dyDescent="0.2">
      <c r="G114" s="14"/>
      <c r="J114" s="14"/>
      <c r="M114" s="14"/>
    </row>
    <row r="115" spans="7:13" x14ac:dyDescent="0.2">
      <c r="M115" s="14"/>
    </row>
    <row r="116" spans="7:13" x14ac:dyDescent="0.2">
      <c r="M116" s="14"/>
    </row>
  </sheetData>
  <mergeCells count="1">
    <mergeCell ref="D1:J1"/>
  </mergeCells>
  <phoneticPr fontId="4" type="noConversion"/>
  <pageMargins left="0.75" right="0.75" top="1" bottom="1" header="0.5" footer="0.5"/>
  <pageSetup fitToWidth="2" fitToHeight="2" orientation="portrait" horizontalDpi="525" verticalDpi="525"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11</vt:i4>
      </vt:variant>
    </vt:vector>
  </HeadingPairs>
  <TitlesOfParts>
    <vt:vector size="15" baseType="lpstr">
      <vt:lpstr>Instructions</vt:lpstr>
      <vt:lpstr>Mix</vt:lpstr>
      <vt:lpstr>Species List</vt:lpstr>
      <vt:lpstr>Precip Reference</vt:lpstr>
      <vt:lpstr>Life_Form</vt:lpstr>
      <vt:lpstr>PLS</vt:lpstr>
      <vt:lpstr>Price</vt:lpstr>
      <vt:lpstr>Scientific</vt:lpstr>
      <vt:lpstr>Seeds_per_lbs</vt:lpstr>
      <vt:lpstr>Species</vt:lpstr>
      <vt:lpstr>V_1</vt:lpstr>
      <vt:lpstr>V_2</vt:lpstr>
      <vt:lpstr>V_3</vt:lpstr>
      <vt:lpstr>V_4</vt:lpstr>
      <vt:lpstr>V_5</vt:lpstr>
    </vt:vector>
  </TitlesOfParts>
  <Company>State of Utah</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DWR</dc:creator>
  <cp:lastModifiedBy>LAWRENCE, CLAIR R III NH-03 USAF AFMC 75 CEG/CEI</cp:lastModifiedBy>
  <cp:lastPrinted>2013-09-19T17:09:23Z</cp:lastPrinted>
  <dcterms:created xsi:type="dcterms:W3CDTF">2007-10-11T16:02:56Z</dcterms:created>
  <dcterms:modified xsi:type="dcterms:W3CDTF">2018-10-04T14:35:47Z</dcterms:modified>
</cp:coreProperties>
</file>